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mc:AlternateContent xmlns:mc="http://schemas.openxmlformats.org/markup-compatibility/2006">
    <mc:Choice Requires="x15">
      <x15ac:absPath xmlns:x15ac="http://schemas.microsoft.com/office/spreadsheetml/2010/11/ac" url="Z:\DatenSWV (Team Folder)\3_Verbandsgeschäfte\SWV\FB Wasserkraft\Projekte\2023_Überarbeitung Empfehlung Schwall\07_Bericht final mit Beilagen für Website\"/>
    </mc:Choice>
  </mc:AlternateContent>
  <xr:revisionPtr revIDLastSave="0" documentId="8_{F1F04919-1619-466F-B608-C770CCA6F4CC}" xr6:coauthVersionLast="47" xr6:coauthVersionMax="47" xr10:uidLastSave="{00000000-0000-0000-0000-000000000000}"/>
  <bookViews>
    <workbookView xWindow="-110" yWindow="-110" windowWidth="19420" windowHeight="10420"/>
  </bookViews>
  <sheets>
    <sheet name="Foglio1" sheetId="1" r:id="rId1"/>
    <sheet name="Foglio2" sheetId="2" r:id="rId2"/>
    <sheet name="Foglio3" sheetId="3" r:id="rId3"/>
  </sheets>
  <definedNames>
    <definedName name="_1" localSheetId="0">Foglio1!#REF!</definedName>
    <definedName name="_xlnm.Print_Area" localSheetId="0">Foglio1!$1:$1048576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4" i="1" l="1"/>
  <c r="N240" i="1" s="1"/>
  <c r="N105" i="1"/>
  <c r="N241" i="1" s="1"/>
  <c r="N106" i="1"/>
  <c r="N107" i="1"/>
  <c r="N243" i="1" s="1"/>
  <c r="N108" i="1"/>
  <c r="N244" i="1" s="1"/>
  <c r="N109" i="1"/>
  <c r="N110" i="1"/>
  <c r="N246" i="1" s="1"/>
  <c r="N111" i="1"/>
  <c r="N247" i="1" s="1"/>
  <c r="G69" i="1"/>
  <c r="G139" i="1"/>
  <c r="D184" i="1"/>
  <c r="D185" i="1"/>
  <c r="D186" i="1"/>
  <c r="D189" i="1"/>
  <c r="D194" i="1"/>
  <c r="D195" i="1"/>
  <c r="D196" i="1"/>
  <c r="D201" i="1"/>
  <c r="D203" i="1" s="1"/>
  <c r="D204" i="1" s="1"/>
  <c r="D190" i="1"/>
  <c r="D191" i="1"/>
  <c r="D199" i="1"/>
  <c r="D200" i="1"/>
  <c r="B198" i="1"/>
  <c r="B188" i="1"/>
  <c r="D33" i="1"/>
  <c r="E33" i="1"/>
  <c r="F33" i="1"/>
  <c r="G33" i="1"/>
  <c r="H33" i="1"/>
  <c r="H226" i="1" s="1"/>
  <c r="I33" i="1"/>
  <c r="J33" i="1"/>
  <c r="K33" i="1"/>
  <c r="L33" i="1"/>
  <c r="M33" i="1"/>
  <c r="N33" i="1"/>
  <c r="C33" i="1"/>
  <c r="D226" i="1"/>
  <c r="E226" i="1"/>
  <c r="F226" i="1"/>
  <c r="G226" i="1"/>
  <c r="I226" i="1"/>
  <c r="J226" i="1"/>
  <c r="K226" i="1"/>
  <c r="L226" i="1"/>
  <c r="M226" i="1"/>
  <c r="N226" i="1"/>
  <c r="C226" i="1"/>
  <c r="D216" i="1"/>
  <c r="E216" i="1"/>
  <c r="F216" i="1"/>
  <c r="G216" i="1"/>
  <c r="H216" i="1"/>
  <c r="I216" i="1"/>
  <c r="J216" i="1"/>
  <c r="K216" i="1"/>
  <c r="L216" i="1"/>
  <c r="M216" i="1"/>
  <c r="N216" i="1"/>
  <c r="C216" i="1"/>
  <c r="D138" i="1"/>
  <c r="E138" i="1"/>
  <c r="F138" i="1"/>
  <c r="G138" i="1"/>
  <c r="I138" i="1"/>
  <c r="J138" i="1"/>
  <c r="K138" i="1"/>
  <c r="L138" i="1"/>
  <c r="M138" i="1"/>
  <c r="N138" i="1"/>
  <c r="C138" i="1"/>
  <c r="D103" i="1"/>
  <c r="E103" i="1"/>
  <c r="F103" i="1"/>
  <c r="G103" i="1"/>
  <c r="I103" i="1"/>
  <c r="J103" i="1"/>
  <c r="K103" i="1"/>
  <c r="L103" i="1"/>
  <c r="M103" i="1"/>
  <c r="N103" i="1"/>
  <c r="C103" i="1"/>
  <c r="D68" i="1"/>
  <c r="E68" i="1"/>
  <c r="F68" i="1"/>
  <c r="G68" i="1"/>
  <c r="I68" i="1"/>
  <c r="J68" i="1"/>
  <c r="K68" i="1"/>
  <c r="L68" i="1"/>
  <c r="M68" i="1"/>
  <c r="N68" i="1"/>
  <c r="C68" i="1"/>
  <c r="D256" i="1"/>
  <c r="E256" i="1"/>
  <c r="F256" i="1"/>
  <c r="G256" i="1"/>
  <c r="H256" i="1"/>
  <c r="I256" i="1"/>
  <c r="J256" i="1"/>
  <c r="K256" i="1"/>
  <c r="L256" i="1"/>
  <c r="M256" i="1"/>
  <c r="N256" i="1"/>
  <c r="C256" i="1"/>
  <c r="D239" i="1"/>
  <c r="E239" i="1"/>
  <c r="F239" i="1"/>
  <c r="G239" i="1"/>
  <c r="H239" i="1"/>
  <c r="I239" i="1"/>
  <c r="J239" i="1"/>
  <c r="K239" i="1"/>
  <c r="L239" i="1"/>
  <c r="M239" i="1"/>
  <c r="N239" i="1"/>
  <c r="C239" i="1"/>
  <c r="D128" i="1"/>
  <c r="E128" i="1"/>
  <c r="F128" i="1"/>
  <c r="G128" i="1"/>
  <c r="H128" i="1"/>
  <c r="I128" i="1"/>
  <c r="J128" i="1"/>
  <c r="K128" i="1"/>
  <c r="L128" i="1"/>
  <c r="M128" i="1"/>
  <c r="N128" i="1"/>
  <c r="C128" i="1"/>
  <c r="D93" i="1"/>
  <c r="E93" i="1"/>
  <c r="F93" i="1"/>
  <c r="G93" i="1"/>
  <c r="H93" i="1"/>
  <c r="I93" i="1"/>
  <c r="J93" i="1"/>
  <c r="K93" i="1"/>
  <c r="L93" i="1"/>
  <c r="M93" i="1"/>
  <c r="N93" i="1"/>
  <c r="C93" i="1"/>
  <c r="D58" i="1"/>
  <c r="E58" i="1"/>
  <c r="F58" i="1"/>
  <c r="G58" i="1"/>
  <c r="H58" i="1"/>
  <c r="I58" i="1"/>
  <c r="J58" i="1"/>
  <c r="K58" i="1"/>
  <c r="L58" i="1"/>
  <c r="M58" i="1"/>
  <c r="N58" i="1"/>
  <c r="C58" i="1"/>
  <c r="H141" i="1"/>
  <c r="D13" i="1"/>
  <c r="D12" i="1"/>
  <c r="G34" i="1" s="1"/>
  <c r="H71" i="1"/>
  <c r="D83" i="1"/>
  <c r="F104" i="1" s="1"/>
  <c r="F240" i="1" s="1"/>
  <c r="D84" i="1"/>
  <c r="E105" i="1" s="1"/>
  <c r="E241" i="1" s="1"/>
  <c r="E255" i="1"/>
  <c r="G255" i="1"/>
  <c r="H255" i="1"/>
  <c r="J255" i="1"/>
  <c r="K238" i="1"/>
  <c r="K255" i="1"/>
  <c r="D255" i="1"/>
  <c r="B255" i="1"/>
  <c r="D163" i="1"/>
  <c r="D183" i="1" s="1"/>
  <c r="D15" i="1"/>
  <c r="D11" i="1"/>
  <c r="I34" i="1" s="1"/>
  <c r="I69" i="1"/>
  <c r="D85" i="1"/>
  <c r="C104" i="1" s="1"/>
  <c r="I139" i="1"/>
  <c r="C139" i="1"/>
  <c r="C34" i="1"/>
  <c r="C257" i="1" s="1"/>
  <c r="C69" i="1"/>
  <c r="E163" i="1"/>
  <c r="E184" i="1"/>
  <c r="E185" i="1"/>
  <c r="E186" i="1"/>
  <c r="E189" i="1"/>
  <c r="E190" i="1"/>
  <c r="E191" i="1"/>
  <c r="E194" i="1"/>
  <c r="E195" i="1"/>
  <c r="E203" i="1" s="1"/>
  <c r="E204" i="1" s="1"/>
  <c r="E196" i="1"/>
  <c r="E199" i="1"/>
  <c r="E200" i="1"/>
  <c r="E201" i="1"/>
  <c r="F163" i="1"/>
  <c r="F184" i="1"/>
  <c r="F185" i="1"/>
  <c r="F186" i="1"/>
  <c r="F189" i="1"/>
  <c r="F190" i="1"/>
  <c r="F191" i="1"/>
  <c r="F203" i="1" s="1"/>
  <c r="F204" i="1" s="1"/>
  <c r="F194" i="1"/>
  <c r="F195" i="1"/>
  <c r="F196" i="1"/>
  <c r="F199" i="1"/>
  <c r="F200" i="1"/>
  <c r="F201" i="1"/>
  <c r="G163" i="1"/>
  <c r="G184" i="1"/>
  <c r="G185" i="1"/>
  <c r="G186" i="1"/>
  <c r="G189" i="1"/>
  <c r="G203" i="1" s="1"/>
  <c r="G204" i="1" s="1"/>
  <c r="G190" i="1"/>
  <c r="G191" i="1"/>
  <c r="G194" i="1"/>
  <c r="G195" i="1"/>
  <c r="G196" i="1"/>
  <c r="G199" i="1"/>
  <c r="G200" i="1"/>
  <c r="G201" i="1"/>
  <c r="H163" i="1"/>
  <c r="H184" i="1"/>
  <c r="H185" i="1"/>
  <c r="H203" i="1" s="1"/>
  <c r="H204" i="1" s="1"/>
  <c r="H186" i="1"/>
  <c r="H189" i="1"/>
  <c r="H190" i="1"/>
  <c r="H191" i="1"/>
  <c r="H194" i="1"/>
  <c r="H195" i="1"/>
  <c r="H196" i="1"/>
  <c r="H199" i="1"/>
  <c r="H200" i="1"/>
  <c r="H201" i="1"/>
  <c r="I163" i="1"/>
  <c r="I183" i="1" s="1"/>
  <c r="I184" i="1"/>
  <c r="I185" i="1"/>
  <c r="I186" i="1"/>
  <c r="I189" i="1"/>
  <c r="I190" i="1"/>
  <c r="I203" i="1" s="1"/>
  <c r="I204" i="1" s="1"/>
  <c r="I191" i="1"/>
  <c r="I194" i="1"/>
  <c r="I195" i="1"/>
  <c r="I196" i="1"/>
  <c r="I199" i="1"/>
  <c r="I200" i="1"/>
  <c r="I201" i="1"/>
  <c r="J163" i="1"/>
  <c r="J184" i="1"/>
  <c r="J185" i="1"/>
  <c r="J186" i="1"/>
  <c r="J203" i="1" s="1"/>
  <c r="J204" i="1" s="1"/>
  <c r="J189" i="1"/>
  <c r="J190" i="1"/>
  <c r="J191" i="1"/>
  <c r="J194" i="1"/>
  <c r="J195" i="1"/>
  <c r="J196" i="1"/>
  <c r="J199" i="1"/>
  <c r="J200" i="1"/>
  <c r="J201" i="1"/>
  <c r="K163" i="1"/>
  <c r="K184" i="1"/>
  <c r="K185" i="1"/>
  <c r="K186" i="1"/>
  <c r="K189" i="1"/>
  <c r="K190" i="1"/>
  <c r="K191" i="1"/>
  <c r="K194" i="1"/>
  <c r="K195" i="1"/>
  <c r="K203" i="1" s="1"/>
  <c r="K204" i="1" s="1"/>
  <c r="K196" i="1"/>
  <c r="K199" i="1"/>
  <c r="K200" i="1"/>
  <c r="K201" i="1"/>
  <c r="E183" i="1"/>
  <c r="F183" i="1"/>
  <c r="G183" i="1"/>
  <c r="H183" i="1"/>
  <c r="J183" i="1"/>
  <c r="K183" i="1"/>
  <c r="B193" i="1"/>
  <c r="B194" i="1"/>
  <c r="B195" i="1"/>
  <c r="B196" i="1"/>
  <c r="B199" i="1"/>
  <c r="B200" i="1"/>
  <c r="B201" i="1"/>
  <c r="B184" i="1"/>
  <c r="B185" i="1"/>
  <c r="B186" i="1"/>
  <c r="B189" i="1"/>
  <c r="B190" i="1"/>
  <c r="B191" i="1"/>
  <c r="B183" i="1"/>
  <c r="B41" i="1"/>
  <c r="B40" i="1"/>
  <c r="D36" i="1"/>
  <c r="D71" i="1"/>
  <c r="D141" i="1"/>
  <c r="D35" i="1"/>
  <c r="D70" i="1"/>
  <c r="D140" i="1"/>
  <c r="B239" i="1"/>
  <c r="B256" i="1"/>
  <c r="B241" i="1"/>
  <c r="B258" i="1"/>
  <c r="B242" i="1"/>
  <c r="B259" i="1"/>
  <c r="B243" i="1"/>
  <c r="B260" i="1"/>
  <c r="B244" i="1"/>
  <c r="B261" i="1"/>
  <c r="B245" i="1"/>
  <c r="B262" i="1" s="1"/>
  <c r="B246" i="1"/>
  <c r="B263" i="1"/>
  <c r="B247" i="1"/>
  <c r="B264" i="1"/>
  <c r="B240" i="1"/>
  <c r="B218" i="1"/>
  <c r="B219" i="1"/>
  <c r="B220" i="1"/>
  <c r="B221" i="1"/>
  <c r="B222" i="1"/>
  <c r="B223" i="1"/>
  <c r="B233" i="1" s="1"/>
  <c r="B224" i="1"/>
  <c r="B217" i="1"/>
  <c r="B130" i="1"/>
  <c r="B131" i="1"/>
  <c r="B132" i="1"/>
  <c r="B133" i="1"/>
  <c r="B134" i="1"/>
  <c r="B135" i="1"/>
  <c r="B136" i="1"/>
  <c r="B129" i="1"/>
  <c r="B60" i="1"/>
  <c r="B70" i="1"/>
  <c r="B61" i="1"/>
  <c r="B71" i="1" s="1"/>
  <c r="B62" i="1"/>
  <c r="B72" i="1" s="1"/>
  <c r="B63" i="1"/>
  <c r="B73" i="1" s="1"/>
  <c r="B64" i="1"/>
  <c r="B74" i="1" s="1"/>
  <c r="B65" i="1"/>
  <c r="B75" i="1" s="1"/>
  <c r="B66" i="1"/>
  <c r="B76" i="1"/>
  <c r="B59" i="1"/>
  <c r="B69" i="1" s="1"/>
  <c r="B95" i="1"/>
  <c r="B96" i="1"/>
  <c r="B97" i="1"/>
  <c r="B98" i="1"/>
  <c r="B99" i="1"/>
  <c r="B100" i="1"/>
  <c r="B101" i="1"/>
  <c r="B94" i="1"/>
  <c r="B35" i="1"/>
  <c r="B36" i="1"/>
  <c r="B37" i="1"/>
  <c r="B38" i="1"/>
  <c r="B39" i="1"/>
  <c r="B34" i="1"/>
  <c r="I142" i="1"/>
  <c r="I37" i="1"/>
  <c r="I72" i="1"/>
  <c r="J71" i="1"/>
  <c r="J36" i="1"/>
  <c r="J141" i="1"/>
  <c r="D139" i="1"/>
  <c r="E139" i="1"/>
  <c r="F139" i="1"/>
  <c r="H139" i="1"/>
  <c r="J139" i="1"/>
  <c r="K139" i="1"/>
  <c r="L139" i="1"/>
  <c r="M139" i="1"/>
  <c r="N139" i="1"/>
  <c r="E140" i="1"/>
  <c r="F140" i="1"/>
  <c r="G140" i="1"/>
  <c r="H140" i="1"/>
  <c r="I140" i="1"/>
  <c r="J140" i="1"/>
  <c r="K140" i="1"/>
  <c r="L140" i="1"/>
  <c r="M140" i="1"/>
  <c r="N140" i="1"/>
  <c r="E141" i="1"/>
  <c r="F141" i="1"/>
  <c r="G141" i="1"/>
  <c r="I141" i="1"/>
  <c r="K141" i="1"/>
  <c r="L141" i="1"/>
  <c r="M141" i="1"/>
  <c r="N141" i="1"/>
  <c r="D142" i="1"/>
  <c r="E142" i="1"/>
  <c r="F142" i="1"/>
  <c r="G142" i="1"/>
  <c r="H142" i="1"/>
  <c r="J142" i="1"/>
  <c r="K142" i="1"/>
  <c r="L142" i="1"/>
  <c r="M142" i="1"/>
  <c r="N142" i="1"/>
  <c r="D143" i="1"/>
  <c r="E143" i="1"/>
  <c r="F143" i="1"/>
  <c r="G143" i="1"/>
  <c r="H143" i="1"/>
  <c r="I143" i="1"/>
  <c r="J143" i="1"/>
  <c r="K143" i="1"/>
  <c r="L143" i="1"/>
  <c r="M143" i="1"/>
  <c r="N143" i="1"/>
  <c r="D144" i="1"/>
  <c r="E144" i="1"/>
  <c r="F144" i="1"/>
  <c r="G144" i="1"/>
  <c r="H144" i="1"/>
  <c r="I144" i="1"/>
  <c r="J144" i="1"/>
  <c r="K144" i="1"/>
  <c r="L144" i="1"/>
  <c r="M144" i="1"/>
  <c r="N144" i="1"/>
  <c r="D145" i="1"/>
  <c r="E145" i="1"/>
  <c r="F145" i="1"/>
  <c r="G145" i="1"/>
  <c r="H145" i="1"/>
  <c r="I145" i="1"/>
  <c r="J145" i="1"/>
  <c r="K145" i="1"/>
  <c r="L145" i="1"/>
  <c r="M145" i="1"/>
  <c r="N145" i="1"/>
  <c r="D146" i="1"/>
  <c r="E146" i="1"/>
  <c r="F146" i="1"/>
  <c r="G146" i="1"/>
  <c r="H146" i="1"/>
  <c r="I146" i="1"/>
  <c r="J146" i="1"/>
  <c r="K146" i="1"/>
  <c r="L146" i="1"/>
  <c r="M146" i="1"/>
  <c r="N146" i="1"/>
  <c r="C140" i="1"/>
  <c r="C141" i="1"/>
  <c r="C142" i="1"/>
  <c r="C143" i="1"/>
  <c r="C144" i="1"/>
  <c r="C145" i="1"/>
  <c r="C146" i="1"/>
  <c r="D34" i="1"/>
  <c r="D69" i="1"/>
  <c r="E34" i="1"/>
  <c r="E69" i="1"/>
  <c r="D14" i="1"/>
  <c r="F34" i="1"/>
  <c r="F257" i="1" s="1"/>
  <c r="F69" i="1"/>
  <c r="H34" i="1"/>
  <c r="H69" i="1"/>
  <c r="J34" i="1"/>
  <c r="J69" i="1"/>
  <c r="K34" i="1"/>
  <c r="K69" i="1"/>
  <c r="L34" i="1"/>
  <c r="L69" i="1"/>
  <c r="M34" i="1"/>
  <c r="M69" i="1"/>
  <c r="N34" i="1"/>
  <c r="N69" i="1"/>
  <c r="N257" i="1" s="1"/>
  <c r="E35" i="1"/>
  <c r="E258" i="1" s="1"/>
  <c r="E70" i="1"/>
  <c r="F35" i="1"/>
  <c r="F70" i="1"/>
  <c r="G35" i="1"/>
  <c r="G70" i="1"/>
  <c r="H35" i="1"/>
  <c r="H70" i="1"/>
  <c r="I35" i="1"/>
  <c r="I70" i="1"/>
  <c r="J35" i="1"/>
  <c r="J70" i="1"/>
  <c r="K35" i="1"/>
  <c r="K70" i="1"/>
  <c r="L35" i="1"/>
  <c r="L70" i="1"/>
  <c r="M35" i="1"/>
  <c r="M70" i="1"/>
  <c r="N35" i="1"/>
  <c r="N70" i="1"/>
  <c r="E36" i="1"/>
  <c r="E71" i="1"/>
  <c r="F36" i="1"/>
  <c r="F71" i="1"/>
  <c r="G36" i="1"/>
  <c r="G71" i="1"/>
  <c r="I36" i="1"/>
  <c r="I71" i="1"/>
  <c r="K36" i="1"/>
  <c r="K71" i="1"/>
  <c r="L36" i="1"/>
  <c r="L71" i="1"/>
  <c r="M36" i="1"/>
  <c r="M71" i="1"/>
  <c r="N36" i="1"/>
  <c r="N259" i="1" s="1"/>
  <c r="N71" i="1"/>
  <c r="N242" i="1" s="1"/>
  <c r="D37" i="1"/>
  <c r="D72" i="1"/>
  <c r="E37" i="1"/>
  <c r="E72" i="1"/>
  <c r="F37" i="1"/>
  <c r="F72" i="1"/>
  <c r="G37" i="1"/>
  <c r="G72" i="1"/>
  <c r="H37" i="1"/>
  <c r="H72" i="1"/>
  <c r="J37" i="1"/>
  <c r="J72" i="1"/>
  <c r="K37" i="1"/>
  <c r="K72" i="1"/>
  <c r="L37" i="1"/>
  <c r="L72" i="1"/>
  <c r="M37" i="1"/>
  <c r="M72" i="1"/>
  <c r="N37" i="1"/>
  <c r="N260" i="1" s="1"/>
  <c r="N72" i="1"/>
  <c r="D38" i="1"/>
  <c r="D73" i="1"/>
  <c r="E38" i="1"/>
  <c r="E73" i="1"/>
  <c r="F38" i="1"/>
  <c r="F73" i="1"/>
  <c r="G38" i="1"/>
  <c r="G73" i="1"/>
  <c r="H38" i="1"/>
  <c r="H73" i="1"/>
  <c r="I38" i="1"/>
  <c r="I73" i="1"/>
  <c r="J38" i="1"/>
  <c r="J73" i="1"/>
  <c r="K38" i="1"/>
  <c r="K73" i="1"/>
  <c r="L38" i="1"/>
  <c r="L73" i="1"/>
  <c r="M38" i="1"/>
  <c r="M73" i="1"/>
  <c r="N38" i="1"/>
  <c r="N261" i="1" s="1"/>
  <c r="N73" i="1"/>
  <c r="D39" i="1"/>
  <c r="D74" i="1"/>
  <c r="E39" i="1"/>
  <c r="E74" i="1"/>
  <c r="F39" i="1"/>
  <c r="F74" i="1"/>
  <c r="G39" i="1"/>
  <c r="G74" i="1"/>
  <c r="H39" i="1"/>
  <c r="H74" i="1"/>
  <c r="I39" i="1"/>
  <c r="I74" i="1"/>
  <c r="J39" i="1"/>
  <c r="J74" i="1"/>
  <c r="K39" i="1"/>
  <c r="K74" i="1"/>
  <c r="L39" i="1"/>
  <c r="L74" i="1"/>
  <c r="M39" i="1"/>
  <c r="M74" i="1"/>
  <c r="N39" i="1"/>
  <c r="N262" i="1" s="1"/>
  <c r="N74" i="1"/>
  <c r="D40" i="1"/>
  <c r="D75" i="1"/>
  <c r="E40" i="1"/>
  <c r="E75" i="1"/>
  <c r="F40" i="1"/>
  <c r="F75" i="1"/>
  <c r="G40" i="1"/>
  <c r="G75" i="1"/>
  <c r="H40" i="1"/>
  <c r="H75" i="1"/>
  <c r="I40" i="1"/>
  <c r="I75" i="1"/>
  <c r="J40" i="1"/>
  <c r="J75" i="1"/>
  <c r="K40" i="1"/>
  <c r="K75" i="1"/>
  <c r="L40" i="1"/>
  <c r="L75" i="1"/>
  <c r="M40" i="1"/>
  <c r="M75" i="1"/>
  <c r="N40" i="1"/>
  <c r="N263" i="1" s="1"/>
  <c r="N75" i="1"/>
  <c r="D41" i="1"/>
  <c r="D76" i="1"/>
  <c r="E41" i="1"/>
  <c r="E76" i="1"/>
  <c r="F41" i="1"/>
  <c r="F76" i="1"/>
  <c r="G41" i="1"/>
  <c r="G76" i="1"/>
  <c r="H41" i="1"/>
  <c r="H76" i="1"/>
  <c r="I41" i="1"/>
  <c r="I76" i="1"/>
  <c r="J41" i="1"/>
  <c r="J76" i="1"/>
  <c r="K41" i="1"/>
  <c r="K76" i="1"/>
  <c r="L41" i="1"/>
  <c r="L76" i="1"/>
  <c r="M41" i="1"/>
  <c r="M76" i="1"/>
  <c r="N41" i="1"/>
  <c r="N264" i="1" s="1"/>
  <c r="N76" i="1"/>
  <c r="C41" i="1"/>
  <c r="C76" i="1"/>
  <c r="C40" i="1"/>
  <c r="C75" i="1"/>
  <c r="C39" i="1"/>
  <c r="C74" i="1"/>
  <c r="C38" i="1"/>
  <c r="C73" i="1"/>
  <c r="C37" i="1"/>
  <c r="C72" i="1"/>
  <c r="C36" i="1"/>
  <c r="C71" i="1"/>
  <c r="C35" i="1"/>
  <c r="C70" i="1"/>
  <c r="B257" i="1"/>
  <c r="B226" i="1"/>
  <c r="B227" i="1"/>
  <c r="B228" i="1"/>
  <c r="B229" i="1"/>
  <c r="B230" i="1"/>
  <c r="B231" i="1"/>
  <c r="B232" i="1"/>
  <c r="B234" i="1"/>
  <c r="B138" i="1"/>
  <c r="B103" i="1"/>
  <c r="B33" i="1"/>
  <c r="B68" i="1"/>
  <c r="B140" i="1"/>
  <c r="B141" i="1"/>
  <c r="B142" i="1"/>
  <c r="B143" i="1"/>
  <c r="B144" i="1"/>
  <c r="B145" i="1"/>
  <c r="B146" i="1"/>
  <c r="B139" i="1"/>
  <c r="B105" i="1"/>
  <c r="B106" i="1"/>
  <c r="B107" i="1"/>
  <c r="B108" i="1"/>
  <c r="B109" i="1"/>
  <c r="B110" i="1"/>
  <c r="B111" i="1"/>
  <c r="B104" i="1"/>
  <c r="D81" i="1"/>
  <c r="D82" i="1"/>
  <c r="G240" i="1" l="1"/>
  <c r="I259" i="1"/>
  <c r="N224" i="1"/>
  <c r="N234" i="1" s="1"/>
  <c r="C224" i="1"/>
  <c r="C234" i="1" s="1"/>
  <c r="D224" i="1"/>
  <c r="D234" i="1" s="1"/>
  <c r="E224" i="1"/>
  <c r="E234" i="1" s="1"/>
  <c r="M224" i="1"/>
  <c r="M234" i="1" s="1"/>
  <c r="F224" i="1"/>
  <c r="F234" i="1" s="1"/>
  <c r="G224" i="1"/>
  <c r="G234" i="1" s="1"/>
  <c r="H224" i="1"/>
  <c r="H234" i="1" s="1"/>
  <c r="I224" i="1"/>
  <c r="I234" i="1" s="1"/>
  <c r="J224" i="1"/>
  <c r="J234" i="1" s="1"/>
  <c r="K224" i="1"/>
  <c r="K234" i="1" s="1"/>
  <c r="L224" i="1"/>
  <c r="L234" i="1" s="1"/>
  <c r="H262" i="1"/>
  <c r="G261" i="1"/>
  <c r="C264" i="1"/>
  <c r="K258" i="1"/>
  <c r="H257" i="1"/>
  <c r="K264" i="1"/>
  <c r="G259" i="1"/>
  <c r="L217" i="1"/>
  <c r="L227" i="1" s="1"/>
  <c r="C217" i="1"/>
  <c r="C227" i="1" s="1"/>
  <c r="M217" i="1"/>
  <c r="M227" i="1" s="1"/>
  <c r="N217" i="1"/>
  <c r="N227" i="1" s="1"/>
  <c r="D217" i="1"/>
  <c r="D227" i="1" s="1"/>
  <c r="E217" i="1"/>
  <c r="E227" i="1" s="1"/>
  <c r="F217" i="1"/>
  <c r="F227" i="1" s="1"/>
  <c r="G217" i="1"/>
  <c r="G227" i="1" s="1"/>
  <c r="K217" i="1"/>
  <c r="K227" i="1" s="1"/>
  <c r="H217" i="1"/>
  <c r="H227" i="1" s="1"/>
  <c r="I217" i="1"/>
  <c r="I227" i="1" s="1"/>
  <c r="J217" i="1"/>
  <c r="J227" i="1" s="1"/>
  <c r="J263" i="1"/>
  <c r="G258" i="1"/>
  <c r="L222" i="1"/>
  <c r="L232" i="1" s="1"/>
  <c r="M222" i="1"/>
  <c r="M232" i="1" s="1"/>
  <c r="N222" i="1"/>
  <c r="N232" i="1" s="1"/>
  <c r="C222" i="1"/>
  <c r="C232" i="1" s="1"/>
  <c r="D222" i="1"/>
  <c r="D232" i="1" s="1"/>
  <c r="E222" i="1"/>
  <c r="E232" i="1" s="1"/>
  <c r="K222" i="1"/>
  <c r="K232" i="1" s="1"/>
  <c r="F222" i="1"/>
  <c r="F232" i="1" s="1"/>
  <c r="G222" i="1"/>
  <c r="G232" i="1" s="1"/>
  <c r="H222" i="1"/>
  <c r="H232" i="1" s="1"/>
  <c r="I222" i="1"/>
  <c r="I232" i="1" s="1"/>
  <c r="J222" i="1"/>
  <c r="J232" i="1" s="1"/>
  <c r="C262" i="1"/>
  <c r="I243" i="1"/>
  <c r="M223" i="1"/>
  <c r="M233" i="1" s="1"/>
  <c r="N223" i="1"/>
  <c r="N233" i="1" s="1"/>
  <c r="C223" i="1"/>
  <c r="C233" i="1" s="1"/>
  <c r="D223" i="1"/>
  <c r="D233" i="1" s="1"/>
  <c r="E223" i="1"/>
  <c r="E233" i="1" s="1"/>
  <c r="F223" i="1"/>
  <c r="F233" i="1" s="1"/>
  <c r="G223" i="1"/>
  <c r="G233" i="1" s="1"/>
  <c r="L223" i="1"/>
  <c r="L233" i="1" s="1"/>
  <c r="H223" i="1"/>
  <c r="H233" i="1" s="1"/>
  <c r="I223" i="1"/>
  <c r="I233" i="1" s="1"/>
  <c r="J223" i="1"/>
  <c r="J233" i="1" s="1"/>
  <c r="K223" i="1"/>
  <c r="K233" i="1" s="1"/>
  <c r="J218" i="1"/>
  <c r="J228" i="1" s="1"/>
  <c r="N218" i="1"/>
  <c r="N228" i="1" s="1"/>
  <c r="C218" i="1"/>
  <c r="C228" i="1" s="1"/>
  <c r="M218" i="1"/>
  <c r="M228" i="1" s="1"/>
  <c r="D218" i="1"/>
  <c r="D228" i="1" s="1"/>
  <c r="E218" i="1"/>
  <c r="E228" i="1" s="1"/>
  <c r="F218" i="1"/>
  <c r="F228" i="1" s="1"/>
  <c r="G218" i="1"/>
  <c r="G228" i="1" s="1"/>
  <c r="H218" i="1"/>
  <c r="H228" i="1" s="1"/>
  <c r="I218" i="1"/>
  <c r="I228" i="1" s="1"/>
  <c r="K218" i="1"/>
  <c r="K228" i="1" s="1"/>
  <c r="L218" i="1"/>
  <c r="L228" i="1" s="1"/>
  <c r="I242" i="1"/>
  <c r="H264" i="1"/>
  <c r="I258" i="1"/>
  <c r="D219" i="1"/>
  <c r="D229" i="1" s="1"/>
  <c r="C219" i="1"/>
  <c r="C229" i="1" s="1"/>
  <c r="E219" i="1"/>
  <c r="E229" i="1" s="1"/>
  <c r="F219" i="1"/>
  <c r="F229" i="1" s="1"/>
  <c r="G219" i="1"/>
  <c r="G229" i="1" s="1"/>
  <c r="H219" i="1"/>
  <c r="H229" i="1" s="1"/>
  <c r="I219" i="1"/>
  <c r="I229" i="1" s="1"/>
  <c r="J219" i="1"/>
  <c r="J229" i="1" s="1"/>
  <c r="K219" i="1"/>
  <c r="K229" i="1" s="1"/>
  <c r="L219" i="1"/>
  <c r="L229" i="1" s="1"/>
  <c r="M219" i="1"/>
  <c r="M229" i="1" s="1"/>
  <c r="N219" i="1"/>
  <c r="N229" i="1" s="1"/>
  <c r="G264" i="1"/>
  <c r="E262" i="1"/>
  <c r="F264" i="1"/>
  <c r="D220" i="1"/>
  <c r="D230" i="1" s="1"/>
  <c r="E220" i="1"/>
  <c r="E230" i="1" s="1"/>
  <c r="F220" i="1"/>
  <c r="F230" i="1" s="1"/>
  <c r="C220" i="1"/>
  <c r="C230" i="1" s="1"/>
  <c r="G220" i="1"/>
  <c r="G230" i="1" s="1"/>
  <c r="H220" i="1"/>
  <c r="H230" i="1" s="1"/>
  <c r="I220" i="1"/>
  <c r="I230" i="1" s="1"/>
  <c r="J220" i="1"/>
  <c r="J230" i="1" s="1"/>
  <c r="K220" i="1"/>
  <c r="K230" i="1" s="1"/>
  <c r="L220" i="1"/>
  <c r="L230" i="1" s="1"/>
  <c r="M220" i="1"/>
  <c r="M230" i="1" s="1"/>
  <c r="N220" i="1"/>
  <c r="N230" i="1" s="1"/>
  <c r="F263" i="1"/>
  <c r="M259" i="1"/>
  <c r="K259" i="1"/>
  <c r="K221" i="1"/>
  <c r="K231" i="1" s="1"/>
  <c r="L221" i="1"/>
  <c r="L231" i="1" s="1"/>
  <c r="M221" i="1"/>
  <c r="M231" i="1" s="1"/>
  <c r="N221" i="1"/>
  <c r="N231" i="1" s="1"/>
  <c r="C221" i="1"/>
  <c r="C231" i="1" s="1"/>
  <c r="D221" i="1"/>
  <c r="D231" i="1" s="1"/>
  <c r="E221" i="1"/>
  <c r="E231" i="1" s="1"/>
  <c r="F221" i="1"/>
  <c r="F231" i="1" s="1"/>
  <c r="G221" i="1"/>
  <c r="G231" i="1" s="1"/>
  <c r="H221" i="1"/>
  <c r="H231" i="1" s="1"/>
  <c r="I221" i="1"/>
  <c r="I231" i="1" s="1"/>
  <c r="J221" i="1"/>
  <c r="J231" i="1" s="1"/>
  <c r="H103" i="1"/>
  <c r="H138" i="1"/>
  <c r="C247" i="1"/>
  <c r="I247" i="1"/>
  <c r="N258" i="1"/>
  <c r="H36" i="1"/>
  <c r="M111" i="1"/>
  <c r="M247" i="1" s="1"/>
  <c r="M110" i="1"/>
  <c r="M246" i="1" s="1"/>
  <c r="M109" i="1"/>
  <c r="M245" i="1" s="1"/>
  <c r="M108" i="1"/>
  <c r="M261" i="1" s="1"/>
  <c r="M107" i="1"/>
  <c r="M106" i="1"/>
  <c r="M242" i="1" s="1"/>
  <c r="M105" i="1"/>
  <c r="M241" i="1" s="1"/>
  <c r="M104" i="1"/>
  <c r="M240" i="1" s="1"/>
  <c r="C246" i="1"/>
  <c r="L111" i="1"/>
  <c r="L264" i="1" s="1"/>
  <c r="L110" i="1"/>
  <c r="L246" i="1" s="1"/>
  <c r="L109" i="1"/>
  <c r="L245" i="1" s="1"/>
  <c r="L108" i="1"/>
  <c r="L244" i="1" s="1"/>
  <c r="L107" i="1"/>
  <c r="L260" i="1" s="1"/>
  <c r="L106" i="1"/>
  <c r="L242" i="1" s="1"/>
  <c r="L105" i="1"/>
  <c r="L104" i="1"/>
  <c r="L240" i="1" s="1"/>
  <c r="K111" i="1"/>
  <c r="K247" i="1" s="1"/>
  <c r="K110" i="1"/>
  <c r="K263" i="1" s="1"/>
  <c r="K109" i="1"/>
  <c r="K245" i="1" s="1"/>
  <c r="K108" i="1"/>
  <c r="K244" i="1" s="1"/>
  <c r="K107" i="1"/>
  <c r="K106" i="1"/>
  <c r="K242" i="1" s="1"/>
  <c r="K105" i="1"/>
  <c r="K241" i="1" s="1"/>
  <c r="K104" i="1"/>
  <c r="K240" i="1" s="1"/>
  <c r="H68" i="1"/>
  <c r="J242" i="1"/>
  <c r="J111" i="1"/>
  <c r="J247" i="1" s="1"/>
  <c r="J110" i="1"/>
  <c r="J246" i="1" s="1"/>
  <c r="J109" i="1"/>
  <c r="J262" i="1" s="1"/>
  <c r="J108" i="1"/>
  <c r="J244" i="1" s="1"/>
  <c r="J107" i="1"/>
  <c r="J243" i="1" s="1"/>
  <c r="J106" i="1"/>
  <c r="J259" i="1" s="1"/>
  <c r="J105" i="1"/>
  <c r="J104" i="1"/>
  <c r="J240" i="1" s="1"/>
  <c r="G241" i="1"/>
  <c r="I111" i="1"/>
  <c r="I264" i="1" s="1"/>
  <c r="I110" i="1"/>
  <c r="I246" i="1" s="1"/>
  <c r="I109" i="1"/>
  <c r="I245" i="1" s="1"/>
  <c r="I108" i="1"/>
  <c r="I261" i="1" s="1"/>
  <c r="I107" i="1"/>
  <c r="I260" i="1" s="1"/>
  <c r="I106" i="1"/>
  <c r="I105" i="1"/>
  <c r="I241" i="1" s="1"/>
  <c r="I104" i="1"/>
  <c r="I257" i="1" s="1"/>
  <c r="N245" i="1"/>
  <c r="M244" i="1"/>
  <c r="L243" i="1"/>
  <c r="H111" i="1"/>
  <c r="H247" i="1" s="1"/>
  <c r="H110" i="1"/>
  <c r="H246" i="1" s="1"/>
  <c r="H109" i="1"/>
  <c r="H245" i="1" s="1"/>
  <c r="H108" i="1"/>
  <c r="H244" i="1" s="1"/>
  <c r="H107" i="1"/>
  <c r="H243" i="1" s="1"/>
  <c r="H106" i="1"/>
  <c r="H105" i="1"/>
  <c r="H104" i="1"/>
  <c r="H240" i="1" s="1"/>
  <c r="G111" i="1"/>
  <c r="G247" i="1" s="1"/>
  <c r="G110" i="1"/>
  <c r="G246" i="1" s="1"/>
  <c r="G109" i="1"/>
  <c r="G245" i="1" s="1"/>
  <c r="G108" i="1"/>
  <c r="G244" i="1" s="1"/>
  <c r="G107" i="1"/>
  <c r="G260" i="1" s="1"/>
  <c r="G106" i="1"/>
  <c r="G242" i="1" s="1"/>
  <c r="G105" i="1"/>
  <c r="G104" i="1"/>
  <c r="G257" i="1" s="1"/>
  <c r="F111" i="1"/>
  <c r="F247" i="1" s="1"/>
  <c r="F110" i="1"/>
  <c r="F246" i="1" s="1"/>
  <c r="F109" i="1"/>
  <c r="F262" i="1" s="1"/>
  <c r="F108" i="1"/>
  <c r="F244" i="1" s="1"/>
  <c r="F107" i="1"/>
  <c r="F243" i="1" s="1"/>
  <c r="F106" i="1"/>
  <c r="F242" i="1" s="1"/>
  <c r="F105" i="1"/>
  <c r="C240" i="1"/>
  <c r="E111" i="1"/>
  <c r="E247" i="1" s="1"/>
  <c r="E110" i="1"/>
  <c r="E246" i="1" s="1"/>
  <c r="E109" i="1"/>
  <c r="E245" i="1" s="1"/>
  <c r="E108" i="1"/>
  <c r="E244" i="1" s="1"/>
  <c r="E107" i="1"/>
  <c r="E243" i="1" s="1"/>
  <c r="E106" i="1"/>
  <c r="E104" i="1"/>
  <c r="K246" i="1"/>
  <c r="J245" i="1"/>
  <c r="I244" i="1"/>
  <c r="D111" i="1"/>
  <c r="D247" i="1" s="1"/>
  <c r="D110" i="1"/>
  <c r="D246" i="1" s="1"/>
  <c r="D109" i="1"/>
  <c r="D245" i="1" s="1"/>
  <c r="D108" i="1"/>
  <c r="D107" i="1"/>
  <c r="D243" i="1" s="1"/>
  <c r="D106" i="1"/>
  <c r="D105" i="1"/>
  <c r="D258" i="1" s="1"/>
  <c r="D104" i="1"/>
  <c r="D257" i="1" s="1"/>
  <c r="C111" i="1"/>
  <c r="C110" i="1"/>
  <c r="C263" i="1" s="1"/>
  <c r="C109" i="1"/>
  <c r="C245" i="1" s="1"/>
  <c r="C108" i="1"/>
  <c r="C261" i="1" s="1"/>
  <c r="C107" i="1"/>
  <c r="C243" i="1" s="1"/>
  <c r="C106" i="1"/>
  <c r="C242" i="1" s="1"/>
  <c r="C105" i="1"/>
  <c r="C258" i="1" s="1"/>
  <c r="O257" i="1" l="1"/>
  <c r="I263" i="1"/>
  <c r="D240" i="1"/>
  <c r="K261" i="1"/>
  <c r="E261" i="1"/>
  <c r="M257" i="1"/>
  <c r="J260" i="1"/>
  <c r="F261" i="1"/>
  <c r="D264" i="1"/>
  <c r="O264" i="1" s="1"/>
  <c r="M260" i="1"/>
  <c r="M243" i="1"/>
  <c r="I240" i="1"/>
  <c r="G263" i="1"/>
  <c r="L262" i="1"/>
  <c r="J261" i="1"/>
  <c r="J257" i="1"/>
  <c r="G262" i="1"/>
  <c r="J264" i="1"/>
  <c r="C260" i="1"/>
  <c r="O260" i="1" s="1"/>
  <c r="O245" i="1"/>
  <c r="L247" i="1"/>
  <c r="C241" i="1"/>
  <c r="C259" i="1"/>
  <c r="H261" i="1"/>
  <c r="L263" i="1"/>
  <c r="K257" i="1"/>
  <c r="H263" i="1"/>
  <c r="I262" i="1"/>
  <c r="E257" i="1"/>
  <c r="E240" i="1"/>
  <c r="O240" i="1" s="1"/>
  <c r="J241" i="1"/>
  <c r="J258" i="1"/>
  <c r="L257" i="1"/>
  <c r="G243" i="1"/>
  <c r="O243" i="1" s="1"/>
  <c r="D263" i="1"/>
  <c r="O263" i="1" s="1"/>
  <c r="E264" i="1"/>
  <c r="O246" i="1"/>
  <c r="H258" i="1"/>
  <c r="H241" i="1"/>
  <c r="D262" i="1"/>
  <c r="H260" i="1"/>
  <c r="D241" i="1"/>
  <c r="L261" i="1"/>
  <c r="M258" i="1"/>
  <c r="L258" i="1"/>
  <c r="L241" i="1"/>
  <c r="C244" i="1"/>
  <c r="K243" i="1"/>
  <c r="K260" i="1"/>
  <c r="F245" i="1"/>
  <c r="H242" i="1"/>
  <c r="H259" i="1"/>
  <c r="K262" i="1"/>
  <c r="M262" i="1"/>
  <c r="E259" i="1"/>
  <c r="E242" i="1"/>
  <c r="L259" i="1"/>
  <c r="D259" i="1"/>
  <c r="D242" i="1"/>
  <c r="O242" i="1" s="1"/>
  <c r="D244" i="1"/>
  <c r="D261" i="1"/>
  <c r="O261" i="1" s="1"/>
  <c r="M264" i="1"/>
  <c r="D260" i="1"/>
  <c r="O247" i="1"/>
  <c r="F241" i="1"/>
  <c r="F258" i="1"/>
  <c r="O258" i="1" s="1"/>
  <c r="O262" i="1"/>
  <c r="E263" i="1"/>
  <c r="F259" i="1"/>
  <c r="M263" i="1"/>
  <c r="F260" i="1"/>
  <c r="E260" i="1"/>
  <c r="O259" i="1" l="1"/>
  <c r="O241" i="1"/>
  <c r="O244" i="1"/>
</calcChain>
</file>

<file path=xl/comments1.xml><?xml version="1.0" encoding="utf-8"?>
<comments xmlns="http://schemas.openxmlformats.org/spreadsheetml/2006/main">
  <authors>
    <author>Samuele Szpiro</author>
  </authors>
  <commentList>
    <comment ref="C6" authorId="0" shapeId="0">
      <text>
        <r>
          <rPr>
            <sz val="8"/>
            <color indexed="81"/>
            <rFont val="Tahoma"/>
          </rPr>
          <t xml:space="preserve">Inizio e fine tratta
</t>
        </r>
      </text>
    </comment>
    <comment ref="I6" authorId="0" shapeId="0">
      <text>
        <r>
          <rPr>
            <b/>
            <sz val="8"/>
            <color indexed="81"/>
            <rFont val="Tahoma"/>
          </rPr>
          <t>Coordinate inizio e fine</t>
        </r>
        <r>
          <rPr>
            <sz val="8"/>
            <color indexed="81"/>
            <rFont val="Tahoma"/>
          </rPr>
          <t xml:space="preserve">
</t>
        </r>
      </text>
    </comment>
    <comment ref="D49" authorId="0" shapeId="0">
      <text>
        <r>
          <rPr>
            <b/>
            <sz val="8"/>
            <color indexed="81"/>
            <rFont val="Tahoma"/>
          </rPr>
          <t>Def. 0.17*(32)^.5=1.00</t>
        </r>
        <r>
          <rPr>
            <sz val="8"/>
            <color indexed="81"/>
            <rFont val="Tahoma"/>
          </rPr>
          <t xml:space="preserve">
</t>
        </r>
      </text>
    </comment>
    <comment ref="D81" authorId="0" shapeId="0">
      <text>
        <r>
          <rPr>
            <sz val="8"/>
            <color indexed="81"/>
            <rFont val="Tahoma"/>
            <family val="2"/>
          </rPr>
          <t xml:space="preserve">Schwallwahrsch. pro Tag
</t>
        </r>
      </text>
    </comment>
    <comment ref="D116" authorId="0" shapeId="0">
      <text>
        <r>
          <rPr>
            <sz val="8"/>
            <color indexed="81"/>
            <rFont val="Tahoma"/>
            <family val="2"/>
          </rPr>
          <t xml:space="preserve">Unfallwahrsch. pro Schwall
</t>
        </r>
      </text>
    </comment>
    <comment ref="A148" authorId="0" shapeId="0">
      <text>
        <r>
          <rPr>
            <b/>
            <sz val="8"/>
            <color indexed="81"/>
            <rFont val="Tahoma"/>
          </rPr>
          <t>Struttura e valori modificati
il 17-06-2006</t>
        </r>
        <r>
          <rPr>
            <sz val="8"/>
            <color indexed="81"/>
            <rFont val="Tahoma"/>
          </rPr>
          <t xml:space="preserve">
</t>
        </r>
      </text>
    </comment>
    <comment ref="D154" authorId="0" shapeId="0">
      <text>
        <r>
          <rPr>
            <b/>
            <sz val="8"/>
            <color indexed="81"/>
            <rFont val="Tahoma"/>
          </rPr>
          <t>Portato da 0.50 a 0.70 il 17-05-2006</t>
        </r>
        <r>
          <rPr>
            <sz val="8"/>
            <color indexed="81"/>
            <rFont val="Tahoma"/>
          </rPr>
          <t xml:space="preserve">
</t>
        </r>
      </text>
    </comment>
    <comment ref="L204" authorId="0" shapeId="0">
      <text>
        <r>
          <rPr>
            <sz val="8"/>
            <color indexed="81"/>
            <rFont val="Tahoma"/>
          </rPr>
          <t>CON misure =J 
SENZA misure =N</t>
        </r>
      </text>
    </comment>
  </commentList>
</comments>
</file>

<file path=xl/sharedStrings.xml><?xml version="1.0" encoding="utf-8"?>
<sst xmlns="http://schemas.openxmlformats.org/spreadsheetml/2006/main" count="178" uniqueCount="168">
  <si>
    <t>Feb</t>
  </si>
  <si>
    <t>Apr</t>
  </si>
  <si>
    <t>Nov</t>
  </si>
  <si>
    <t>A</t>
  </si>
  <si>
    <t>B</t>
  </si>
  <si>
    <t>C</t>
  </si>
  <si>
    <t>D</t>
  </si>
  <si>
    <t>E</t>
  </si>
  <si>
    <t>p</t>
  </si>
  <si>
    <t>P</t>
  </si>
  <si>
    <t>a</t>
  </si>
  <si>
    <t>s</t>
  </si>
  <si>
    <t>S</t>
  </si>
  <si>
    <t>J</t>
  </si>
  <si>
    <t>f</t>
  </si>
  <si>
    <t>F</t>
  </si>
  <si>
    <t>100J</t>
  </si>
  <si>
    <t>b</t>
  </si>
  <si>
    <t>Riverrafting</t>
  </si>
  <si>
    <t>Der Autor übernimmt keinerlei Gewähr für die Aktualität, Korrektheit, Vollständigkeit oder Qualität der bereitgestellten Hilfsmittel. Haftungsansprüche gegen den Autor, welche sich auf Schäden, die durch die Nutzung dieser Hilfsmittel oder unvollständiger Informationen verursacht wurden, sind grundsätzlich ausgeschlossen.</t>
  </si>
  <si>
    <t>m</t>
  </si>
  <si>
    <t>M</t>
  </si>
  <si>
    <t>m1</t>
  </si>
  <si>
    <t>m2</t>
  </si>
  <si>
    <t>m3</t>
  </si>
  <si>
    <t>m4</t>
  </si>
  <si>
    <t>m5</t>
  </si>
  <si>
    <t>m6</t>
  </si>
  <si>
    <t>m7</t>
  </si>
  <si>
    <t>m8</t>
  </si>
  <si>
    <t>m9</t>
  </si>
  <si>
    <t>m10</t>
  </si>
  <si>
    <t>m11</t>
  </si>
  <si>
    <t>m12</t>
  </si>
  <si>
    <t>...</t>
  </si>
  <si>
    <t>Info: Samuele Szpiro, Maggia Kraftwerke AG, CH-Locarno</t>
  </si>
  <si>
    <t>Ausilio per la valutazione qualitativa del rischio dei rilasci</t>
  </si>
  <si>
    <t>Tratta di alveo</t>
  </si>
  <si>
    <t>Giorni di presenza ogni mese (Livello "p", Probabilità "P")</t>
  </si>
  <si>
    <t>Di regola nell'alveo ci sono due o più persone …</t>
  </si>
  <si>
    <t>da 10 a 30 giorni nel mese considerato --&gt;</t>
  </si>
  <si>
    <t>da 4 a 9 giorni mese considerato --&gt;</t>
  </si>
  <si>
    <t>da 2 a 3 giorni nel mese considerato --&gt;</t>
  </si>
  <si>
    <t>da 0.5 a 1 giorni nel mese considerato --&gt;</t>
  </si>
  <si>
    <t>Raramente nel mese considerato --&gt;</t>
  </si>
  <si>
    <t>In questo mese non ci va nessuno (Una volta ogni 10 anni)</t>
  </si>
  <si>
    <t>Esempi</t>
  </si>
  <si>
    <t>Pescatori</t>
  </si>
  <si>
    <t>Bagnanti</t>
  </si>
  <si>
    <t>- Escursionisti: di regola, nel mese considerato non ci sono Escursionisti nell'alveo --&gt; p=1</t>
  </si>
  <si>
    <t>- Pescatori: di regola, nel mese considerato ci sono Pescatori ogni giorno nell'alveo --&gt; p=5</t>
  </si>
  <si>
    <t>- Bagnanti: di regola, nel mese considerato ogni fine settimana ci sono Bagnanti nell'alveo --&gt; p=4</t>
  </si>
  <si>
    <t>- Sportivi: di regola, nel mese considerato ci sono Canyonisti 1-2 giorni nell'alveo --&gt; p=3</t>
  </si>
  <si>
    <t>Giorni di presenza "P" di</t>
  </si>
  <si>
    <t>Di regola, nei giorni frequentati, nell'alveo troviamo:</t>
  </si>
  <si>
    <t>ad esempio: solo attraversare</t>
  </si>
  <si>
    <t>- Escursionisti: nel mese considerato, per giorno frequentato,in media 20 Escursionisti durante 2 ore fanno pick-nick nell'alveo --&gt; a=3</t>
  </si>
  <si>
    <t>- Pescatori: im mese considerato, per giorno frequentato in media ci sono 4 Pescatori durante 4 ore nell'alveo --&gt; a=2</t>
  </si>
  <si>
    <t>- Bagnanti: nel mese considerato, per giorno frequentato ci sono in media 60 Bagnanti durante 4 ore nell'alveo --&gt; a=5</t>
  </si>
  <si>
    <t>- Sportivi: nel mese considerato, per giorno frequentato ci sono in media 6 Canyonisti durante 6 ore nell'alveo --&gt; a=3</t>
  </si>
  <si>
    <t>Ore-uomo "A"</t>
  </si>
  <si>
    <t>Nei giorni frequentati, quante Ore-uomo (Livello "a", Probabilità "A")</t>
  </si>
  <si>
    <t>da 200 a 400 Ore-uomo per giorno --&gt;</t>
  </si>
  <si>
    <t>da 80 bis 200 Ore-uomo per giorno --&gt;</t>
  </si>
  <si>
    <t>da 40 bis 80 Ore-uomo per giorno --&gt;</t>
  </si>
  <si>
    <t>da 10 bis 40 Ore-uomo per giorno --&gt;</t>
  </si>
  <si>
    <t>fino a 8 Ore-uomo per giorno --&gt;</t>
  </si>
  <si>
    <t>Gen</t>
  </si>
  <si>
    <t>Mar</t>
  </si>
  <si>
    <t>Mag</t>
  </si>
  <si>
    <t>Giu</t>
  </si>
  <si>
    <t>Lug</t>
  </si>
  <si>
    <t>Ago</t>
  </si>
  <si>
    <t>Set</t>
  </si>
  <si>
    <t>Ott</t>
  </si>
  <si>
    <t>Dic</t>
  </si>
  <si>
    <t>Quanti rilasci potenzialmente pericolosi ogni mese? (Livello "s", Probabilità "S")</t>
  </si>
  <si>
    <t>da 10 a 30 volte nel mese considerato --&gt;</t>
  </si>
  <si>
    <t>da 4 a 9 volte nel mese considerato --&gt;</t>
  </si>
  <si>
    <t>da 2 a 3 volte nel mese considerato --&gt;</t>
  </si>
  <si>
    <t>da 0.5 a 1 volta nel mese considerato --&gt;</t>
  </si>
  <si>
    <t>(Rilasci che avvengono in orari o con condizioni meteo nelle quali nessuno</t>
  </si>
  <si>
    <t>Ad esempio:  nessun escursionista di notte, nessun bagnante col brutto tempo)</t>
  </si>
  <si>
    <t>In questo mese, capita un rilascio pericoloso una volta ogni 10 anni</t>
  </si>
  <si>
    <t>- Escursionisti: nel mese considerato capitano in media 3 rilasci. Solo uno di giorno --&gt; s=2</t>
  </si>
  <si>
    <t>- Pescatori: nel mese considerato capitano in media 6 rilasci, tutti di giorno --&gt; s=4</t>
  </si>
  <si>
    <t>- Bagnanti: nel mese considerato capitano in media 3 rilasci, tutti col brutto tempo --&gt; s=1</t>
  </si>
  <si>
    <t>- Sportivi: nel mese considerato capitano in media 5 rilasci, tutti di notte. Non c'é mai nessuno di notte nell'alveo --&gt; s=1</t>
  </si>
  <si>
    <t>Quanti rilasci potenzialmente pericolosi per</t>
  </si>
  <si>
    <t>Difficoltà di fuga (Livello "f", Probabilità "F")</t>
  </si>
  <si>
    <t>Fuga difficile --&gt;</t>
  </si>
  <si>
    <t>Fuga molto difficile --&gt;</t>
  </si>
  <si>
    <t>Fuga possibile --&gt;</t>
  </si>
  <si>
    <t>Fuga facile --&gt;</t>
  </si>
  <si>
    <t>- Escursionisti: il rilascio é visibile, sale lentamente e le rive non sono ripide. Gli Escursionisti hanno visto il cartello di avviso --&gt; f=1</t>
  </si>
  <si>
    <t>- Pescatori: il rilascio é visibile, sale rapidamente e le rive non sono ripide. I Pescatori sanno come comportarsi --&gt; f=1</t>
  </si>
  <si>
    <t>- Bagnanti: il rilascio sale lentamente e le rive non sono ripide. Non tutti i bagnanti sanno come comportarsi --&gt; f=2</t>
  </si>
  <si>
    <t>- Sportivi: il rilascio sale rapidamente e le rive sono a picco. I Canyonisti sanno però come comportarsi --&gt; f=4</t>
  </si>
  <si>
    <t>Difficoltà di Fuga  "f"</t>
  </si>
  <si>
    <t>Effetto delle misure di sicurezza (Livello "m", Probabilità "M")</t>
  </si>
  <si>
    <t>Riduzione del rischio molto forte</t>
  </si>
  <si>
    <t>Riduzione del rischio forte</t>
  </si>
  <si>
    <t>Riduzione del rischio significativa</t>
  </si>
  <si>
    <t>Riduzione del rischio nulla o quasi</t>
  </si>
  <si>
    <t>- Infoline e avviso agli sportivi hanno un effetto da m=1 (usato da pochi) a m=3 (usato da tutti)</t>
  </si>
  <si>
    <t>- Impianti di sirena hanno un effetto fino a m=5 (tutti vengono avvisati in maniera chiara)</t>
  </si>
  <si>
    <t>Cartelli di avviso</t>
  </si>
  <si>
    <t>Rilascio di preavviso</t>
  </si>
  <si>
    <t>Effetto totale M (Prodotto)</t>
  </si>
  <si>
    <t>Effetto totale m= -ln(M) arrotondato</t>
  </si>
  <si>
    <t>Misura J/N</t>
  </si>
  <si>
    <t>Probabilità di incidente CON misure di sicurezza. Livello k= p + 2s + f - m</t>
  </si>
  <si>
    <t>(adattata secondo SUVA 66099</t>
  </si>
  <si>
    <t>"s" vale doppio perché incidenti</t>
  </si>
  <si>
    <t>dovuti a guasti tecnici non sono tollerati</t>
  </si>
  <si>
    <t>Un incidente grave (Conseguenza I = morte) é da aspettarsi ...</t>
  </si>
  <si>
    <t>spesso --&gt;</t>
  </si>
  <si>
    <t>ogni tanto --&gt;</t>
  </si>
  <si>
    <t>raramente --&gt;</t>
  </si>
  <si>
    <t>improbabile --&gt;</t>
  </si>
  <si>
    <t>quasi impossibile --&gt;</t>
  </si>
  <si>
    <t>Probabilità di incidente "k"</t>
  </si>
  <si>
    <t>Probabilità di incidente SENZA misure di sicurezza: W= 100 * 30 * P * A * S * F</t>
  </si>
  <si>
    <t>Incidenti  ogni 100 mesi considerati. Colori:</t>
  </si>
  <si>
    <t>Esempi SENZA misure, ovvero se si agisse senza considerare la presenza di persone</t>
  </si>
  <si>
    <t>fino a</t>
  </si>
  <si>
    <t>oltre</t>
  </si>
  <si>
    <r>
      <t>-</t>
    </r>
    <r>
      <rPr>
        <b/>
        <i/>
        <sz val="10"/>
        <rFont val="Arial"/>
        <family val="2"/>
      </rPr>
      <t xml:space="preserve"> Ago</t>
    </r>
    <r>
      <rPr>
        <i/>
        <sz val="10"/>
        <rFont val="Arial"/>
        <family val="2"/>
      </rPr>
      <t xml:space="preserve"> = 10 significa che su 100 mesi di agosto, sono probabili 10 (quasi) Incidenti. Ovvero un (quasi) Incidente in agosto ogni 10 anni.</t>
    </r>
  </si>
  <si>
    <r>
      <t>-</t>
    </r>
    <r>
      <rPr>
        <b/>
        <i/>
        <sz val="10"/>
        <rFont val="Arial"/>
        <family val="2"/>
      </rPr>
      <t>100J</t>
    </r>
    <r>
      <rPr>
        <i/>
        <sz val="10"/>
        <rFont val="Arial"/>
        <family val="2"/>
      </rPr>
      <t xml:space="preserve"> = 25 significa che ogni 100 anni, 25 (quasi) Incidenti sono probabili. Ovvero un (quasi) Incidente ogni 4 anni</t>
    </r>
  </si>
  <si>
    <t>Probabilità di incidente CON misure di sicurezza: W= 100 * 30 * P * A * S * F * M</t>
  </si>
  <si>
    <t>Esempi CON misure di sicurezza, ovvero rischio residuo malgrado il dispositivo di sicurezza operativo</t>
  </si>
  <si>
    <r>
      <t>-</t>
    </r>
    <r>
      <rPr>
        <b/>
        <i/>
        <sz val="10"/>
        <rFont val="Arial"/>
        <family val="2"/>
      </rPr>
      <t xml:space="preserve"> Ago</t>
    </r>
    <r>
      <rPr>
        <i/>
        <sz val="10"/>
        <rFont val="Arial"/>
        <family val="2"/>
      </rPr>
      <t xml:space="preserve"> = 2 significa che su 100 mesi di agosto, sono probabili 2 (quasi) Incidenti. Ovvero un (quasi) Incidente in agosto ogni 50 anni.</t>
    </r>
  </si>
  <si>
    <r>
      <t>-</t>
    </r>
    <r>
      <rPr>
        <b/>
        <i/>
        <sz val="10"/>
        <rFont val="Arial"/>
        <family val="2"/>
      </rPr>
      <t>100J</t>
    </r>
    <r>
      <rPr>
        <i/>
        <sz val="10"/>
        <rFont val="Arial"/>
        <family val="2"/>
      </rPr>
      <t xml:space="preserve"> = 5 significa che ogni 100 anni, 5 (quasi) Incidenti sono probabili. Ovvero un (quasi) Incidente ogni 20 anni</t>
    </r>
  </si>
  <si>
    <t>Amministrazione</t>
  </si>
  <si>
    <t>Commenti:</t>
  </si>
  <si>
    <t>Autore e Data:</t>
  </si>
  <si>
    <t>Fuga molto facile --&gt;</t>
  </si>
  <si>
    <t>Campeggiatori abusivi</t>
  </si>
  <si>
    <t>Sub</t>
  </si>
  <si>
    <t>va nell'alveo, non sono da considerare)</t>
  </si>
  <si>
    <t>Riduzione del rischio moderata</t>
  </si>
  <si>
    <t>Evitare rilasci col tempo bello</t>
  </si>
  <si>
    <t>Sirene</t>
  </si>
  <si>
    <r>
      <t xml:space="preserve">Se si é sorpresi da un rilascio,  é possibile scappare? </t>
    </r>
    <r>
      <rPr>
        <sz val="10"/>
        <rFont val="Arial"/>
        <family val="2"/>
      </rPr>
      <t>(fare una media su tutto l'alveo)</t>
    </r>
  </si>
  <si>
    <t>Su 100 Persone presenti in diversi punti dell'alveo, se ne salvano 67</t>
  </si>
  <si>
    <t>Su 100 Persone presenti in diversi punti dell'alveo, se ne salvano 99</t>
  </si>
  <si>
    <t>Il rischio si riduce di poco</t>
  </si>
  <si>
    <t>La specifica misura ha l'effetto di</t>
  </si>
  <si>
    <t>- Cartelli di avviso hanno un effetto da m=1 (non vengono guardati) fino a m=3 (vengono letti con attenzione)</t>
  </si>
  <si>
    <t>- Volantini e Internet hanno un efftto da m=1 (non vengono guardati) fino a m=3 (vengono letti con attenzione)</t>
  </si>
  <si>
    <t>a) Informazione preventiva generica</t>
  </si>
  <si>
    <t>Infoline e avviso agli sportivi</t>
  </si>
  <si>
    <t>Triopan</t>
  </si>
  <si>
    <t>Controllo visivo</t>
  </si>
  <si>
    <t>b) Informazione sul singolo rilascio</t>
  </si>
  <si>
    <t>altra misura</t>
  </si>
  <si>
    <t>c) Misure sul posto per il singolo rilascio</t>
  </si>
  <si>
    <t>Blocco dell'accesso</t>
  </si>
  <si>
    <t>Canyoning</t>
  </si>
  <si>
    <t>Volantini, internet, albi, media</t>
  </si>
  <si>
    <t>V17-05-2006</t>
  </si>
  <si>
    <t>Haftungsausschluss - Si declina ogni responsabilità</t>
  </si>
  <si>
    <t>Il rischio si riduce di un fattore 50</t>
  </si>
  <si>
    <r>
      <t xml:space="preserve">Un rilascio che potrebbe causare un incidente avviene </t>
    </r>
    <r>
      <rPr>
        <sz val="10"/>
        <rFont val="Arial"/>
        <family val="2"/>
      </rPr>
      <t>(non contare i rilasci con condizioni che escludono la presenza di persone)</t>
    </r>
  </si>
  <si>
    <t>Sensibilizzazione, divieti</t>
  </si>
  <si>
    <t>Presa A - Ponte B</t>
  </si>
  <si>
    <t>(698 001 / 142 567) - (695 777 / 143 999)</t>
  </si>
  <si>
    <t>d) Limitazioni di manovra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</si>
</sst>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0" formatCode="0.0%"/>
    <numFmt numFmtId="171" formatCode="0.0"/>
    <numFmt numFmtId="188" formatCode="0.0E+00"/>
  </numFmts>
  <fonts count="36" x14ac:knownFonts="1">
    <font>
      <sz val="10"/>
      <name val="Arial"/>
    </font>
    <font>
      <sz val="10"/>
      <name val="Arial"/>
    </font>
    <font>
      <b/>
      <sz val="10"/>
      <name val="Arial"/>
      <family val="2"/>
    </font>
    <font>
      <sz val="10"/>
      <name val="Arial"/>
      <family val="2"/>
    </font>
    <font>
      <b/>
      <sz val="10"/>
      <color indexed="48"/>
      <name val="Arial"/>
      <family val="2"/>
    </font>
    <font>
      <sz val="10"/>
      <color indexed="48"/>
      <name val="Arial"/>
      <family val="2"/>
    </font>
    <font>
      <sz val="10"/>
      <color indexed="14"/>
      <name val="Arial"/>
      <family val="2"/>
    </font>
    <font>
      <i/>
      <sz val="10"/>
      <color indexed="33"/>
      <name val="Arial"/>
    </font>
    <font>
      <b/>
      <i/>
      <sz val="10"/>
      <name val="Arial"/>
      <family val="2"/>
    </font>
    <font>
      <b/>
      <i/>
      <sz val="10"/>
      <color indexed="14"/>
      <name val="Arial"/>
      <family val="2"/>
    </font>
    <font>
      <i/>
      <sz val="10"/>
      <color indexed="14"/>
      <name val="Arial"/>
      <family val="2"/>
    </font>
    <font>
      <b/>
      <i/>
      <sz val="10"/>
      <color indexed="10"/>
      <name val="Arial"/>
      <family val="2"/>
    </font>
    <font>
      <b/>
      <sz val="10"/>
      <color indexed="10"/>
      <name val="Arial"/>
      <family val="2"/>
    </font>
    <font>
      <i/>
      <sz val="10"/>
      <name val="Arial"/>
      <family val="2"/>
    </font>
    <font>
      <b/>
      <sz val="10"/>
      <color indexed="12"/>
      <name val="Arial"/>
      <family val="2"/>
    </font>
    <font>
      <sz val="8"/>
      <color indexed="81"/>
      <name val="Tahoma"/>
      <family val="2"/>
    </font>
    <font>
      <b/>
      <i/>
      <sz val="10"/>
      <color indexed="12"/>
      <name val="Arial"/>
      <family val="2"/>
    </font>
    <font>
      <sz val="8"/>
      <color indexed="81"/>
      <name val="Tahoma"/>
    </font>
    <font>
      <b/>
      <sz val="10"/>
      <color indexed="14"/>
      <name val="Arial"/>
      <family val="2"/>
    </font>
    <font>
      <b/>
      <sz val="8"/>
      <color indexed="81"/>
      <name val="Tahoma"/>
    </font>
    <font>
      <sz val="12"/>
      <name val="Arial"/>
      <family val="2"/>
    </font>
    <font>
      <b/>
      <sz val="12"/>
      <color indexed="10"/>
      <name val="Arial"/>
      <family val="2"/>
    </font>
    <font>
      <b/>
      <sz val="12"/>
      <name val="Arial"/>
      <family val="2"/>
    </font>
    <font>
      <b/>
      <sz val="12"/>
      <color indexed="53"/>
      <name val="Arial"/>
      <family val="2"/>
    </font>
    <font>
      <i/>
      <sz val="12"/>
      <color indexed="14"/>
      <name val="Arial"/>
      <family val="2"/>
    </font>
    <font>
      <b/>
      <sz val="12"/>
      <color indexed="8"/>
      <name val="Arial"/>
      <family val="2"/>
    </font>
    <font>
      <sz val="12"/>
      <color indexed="8"/>
      <name val="Arial"/>
      <family val="2"/>
    </font>
    <font>
      <i/>
      <sz val="12"/>
      <color indexed="8"/>
      <name val="Arial"/>
      <family val="2"/>
    </font>
    <font>
      <b/>
      <sz val="10"/>
      <color indexed="9"/>
      <name val="Arial"/>
      <family val="2"/>
    </font>
    <font>
      <sz val="11"/>
      <color indexed="8"/>
      <name val="Arial"/>
      <family val="2"/>
    </font>
    <font>
      <sz val="11"/>
      <name val="Arial"/>
      <family val="2"/>
    </font>
    <font>
      <sz val="10"/>
      <color indexed="8"/>
      <name val="Arial"/>
      <family val="2"/>
    </font>
    <font>
      <i/>
      <sz val="8"/>
      <color indexed="14"/>
      <name val="Arial"/>
      <family val="2"/>
    </font>
    <font>
      <i/>
      <sz val="10"/>
      <color indexed="22"/>
      <name val="Arial"/>
      <family val="2"/>
    </font>
    <font>
      <b/>
      <i/>
      <sz val="10"/>
      <color indexed="22"/>
      <name val="Arial"/>
      <family val="2"/>
    </font>
    <font>
      <sz val="11"/>
      <color indexed="8"/>
      <name val="Times New Roman"/>
      <family val="1"/>
    </font>
  </fonts>
  <fills count="11">
    <fill>
      <patternFill patternType="none"/>
    </fill>
    <fill>
      <patternFill patternType="gray125"/>
    </fill>
    <fill>
      <patternFill patternType="solid">
        <fgColor indexed="41"/>
        <bgColor indexed="64"/>
      </patternFill>
    </fill>
    <fill>
      <patternFill patternType="solid">
        <fgColor indexed="53"/>
        <bgColor indexed="64"/>
      </patternFill>
    </fill>
    <fill>
      <patternFill patternType="solid">
        <fgColor indexed="13"/>
        <bgColor indexed="45"/>
      </patternFill>
    </fill>
    <fill>
      <patternFill patternType="solid">
        <fgColor indexed="8"/>
        <bgColor indexed="64"/>
      </patternFill>
    </fill>
    <fill>
      <patternFill patternType="solid">
        <fgColor indexed="14"/>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3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85">
    <xf numFmtId="0" fontId="0" fillId="0" borderId="0" xfId="0"/>
    <xf numFmtId="0" fontId="2" fillId="0" borderId="0" xfId="0" applyFont="1"/>
    <xf numFmtId="0" fontId="2" fillId="0" borderId="1" xfId="0" applyFont="1" applyBorder="1" applyAlignment="1">
      <alignment horizontal="center"/>
    </xf>
    <xf numFmtId="0" fontId="4" fillId="0" borderId="0" xfId="0" applyFont="1" applyAlignment="1">
      <alignment horizontal="right"/>
    </xf>
    <xf numFmtId="0" fontId="6" fillId="0" borderId="0" xfId="0" applyFont="1"/>
    <xf numFmtId="0" fontId="4" fillId="0" borderId="0" xfId="0" applyFont="1"/>
    <xf numFmtId="0" fontId="2" fillId="0" borderId="0" xfId="0" applyFont="1" applyBorder="1"/>
    <xf numFmtId="0" fontId="0" fillId="0" borderId="0" xfId="0" applyBorder="1"/>
    <xf numFmtId="0" fontId="2" fillId="0" borderId="0" xfId="0" quotePrefix="1" applyFont="1"/>
    <xf numFmtId="0" fontId="5" fillId="0" borderId="0" xfId="0" applyFont="1"/>
    <xf numFmtId="2" fontId="7" fillId="0" borderId="0" xfId="0" applyNumberFormat="1" applyFont="1" applyFill="1" applyBorder="1" applyAlignment="1">
      <alignment horizontal="center"/>
    </xf>
    <xf numFmtId="0" fontId="9" fillId="0" borderId="1" xfId="0" applyFont="1" applyBorder="1" applyAlignment="1">
      <alignment horizontal="center"/>
    </xf>
    <xf numFmtId="188" fontId="10" fillId="0" borderId="0" xfId="0" applyNumberFormat="1" applyFont="1" applyFill="1" applyBorder="1" applyAlignment="1">
      <alignment horizontal="center"/>
    </xf>
    <xf numFmtId="188" fontId="8" fillId="0" borderId="1" xfId="0" applyNumberFormat="1" applyFont="1" applyFill="1" applyBorder="1" applyAlignment="1">
      <alignment horizontal="center"/>
    </xf>
    <xf numFmtId="0" fontId="0" fillId="0" borderId="0" xfId="0" applyAlignment="1">
      <alignment horizontal="left"/>
    </xf>
    <xf numFmtId="188" fontId="11" fillId="0" borderId="0" xfId="0" applyNumberFormat="1" applyFont="1" applyFill="1" applyBorder="1" applyAlignment="1">
      <alignment horizontal="left"/>
    </xf>
    <xf numFmtId="1" fontId="4" fillId="0" borderId="0" xfId="0" applyNumberFormat="1" applyFont="1" applyBorder="1" applyAlignment="1">
      <alignment horizontal="center"/>
    </xf>
    <xf numFmtId="170" fontId="0" fillId="0" borderId="0" xfId="0" applyNumberFormat="1" applyFill="1" applyBorder="1"/>
    <xf numFmtId="0" fontId="4" fillId="0" borderId="0" xfId="0" applyFont="1" applyFill="1" applyAlignment="1">
      <alignment horizontal="right"/>
    </xf>
    <xf numFmtId="0" fontId="0" fillId="0" borderId="0" xfId="0" applyFill="1"/>
    <xf numFmtId="10" fontId="0" fillId="0" borderId="0" xfId="0" applyNumberFormat="1" applyFill="1"/>
    <xf numFmtId="10" fontId="0" fillId="0" borderId="0" xfId="0" applyNumberFormat="1"/>
    <xf numFmtId="0" fontId="14" fillId="0" borderId="0" xfId="0" applyFont="1"/>
    <xf numFmtId="0" fontId="12" fillId="0" borderId="0" xfId="0" applyFont="1"/>
    <xf numFmtId="0" fontId="18" fillId="0" borderId="1" xfId="0" applyFont="1" applyBorder="1" applyAlignment="1">
      <alignment horizontal="center"/>
    </xf>
    <xf numFmtId="0" fontId="0" fillId="0" borderId="0" xfId="0" applyFill="1" applyAlignment="1">
      <alignment horizontal="center"/>
    </xf>
    <xf numFmtId="0" fontId="0" fillId="0" borderId="0" xfId="0" applyFill="1" applyBorder="1"/>
    <xf numFmtId="1" fontId="2" fillId="0" borderId="0" xfId="0" applyNumberFormat="1" applyFont="1" applyBorder="1" applyAlignment="1">
      <alignment horizontal="center"/>
    </xf>
    <xf numFmtId="170" fontId="0" fillId="0" borderId="0" xfId="0" applyNumberFormat="1" applyBorder="1"/>
    <xf numFmtId="0" fontId="0" fillId="0" borderId="0" xfId="0" quotePrefix="1"/>
    <xf numFmtId="1" fontId="2" fillId="0" borderId="0" xfId="0" applyNumberFormat="1" applyFont="1" applyFill="1" applyBorder="1" applyAlignment="1">
      <alignment horizontal="center"/>
    </xf>
    <xf numFmtId="0" fontId="13" fillId="0" borderId="0" xfId="0" applyFont="1"/>
    <xf numFmtId="0" fontId="13" fillId="0" borderId="0" xfId="0" applyFont="1" applyFill="1"/>
    <xf numFmtId="0" fontId="4" fillId="0" borderId="0" xfId="0" applyFont="1" applyFill="1" applyAlignment="1">
      <alignment horizontal="left"/>
    </xf>
    <xf numFmtId="0" fontId="2" fillId="0" borderId="0" xfId="0" applyFont="1" applyFill="1"/>
    <xf numFmtId="0" fontId="6" fillId="0" borderId="1" xfId="0" applyFont="1" applyBorder="1"/>
    <xf numFmtId="0" fontId="3" fillId="0" borderId="1" xfId="0" applyFont="1" applyBorder="1"/>
    <xf numFmtId="0" fontId="2" fillId="0" borderId="1" xfId="0" applyFont="1" applyFill="1" applyBorder="1" applyAlignment="1">
      <alignment horizontal="center"/>
    </xf>
    <xf numFmtId="1" fontId="0" fillId="0" borderId="1" xfId="0" applyNumberFormat="1" applyFill="1" applyBorder="1" applyAlignment="1">
      <alignment horizontal="center"/>
    </xf>
    <xf numFmtId="171" fontId="13" fillId="0" borderId="1" xfId="0" applyNumberFormat="1" applyFont="1" applyFill="1" applyBorder="1" applyAlignment="1">
      <alignment horizontal="center"/>
    </xf>
    <xf numFmtId="0" fontId="20" fillId="0" borderId="0" xfId="0" applyFont="1"/>
    <xf numFmtId="0" fontId="21" fillId="0" borderId="0" xfId="0" applyFont="1"/>
    <xf numFmtId="0" fontId="22" fillId="0" borderId="0" xfId="0" quotePrefix="1" applyFont="1"/>
    <xf numFmtId="0" fontId="22" fillId="0" borderId="0" xfId="0" applyFont="1"/>
    <xf numFmtId="0" fontId="23" fillId="0" borderId="0" xfId="0" quotePrefix="1" applyFont="1"/>
    <xf numFmtId="188" fontId="24" fillId="0" borderId="0" xfId="0" applyNumberFormat="1" applyFont="1" applyFill="1" applyBorder="1" applyAlignment="1">
      <alignment horizontal="center"/>
    </xf>
    <xf numFmtId="0" fontId="3" fillId="0" borderId="0" xfId="0" applyFont="1"/>
    <xf numFmtId="0" fontId="16" fillId="2" borderId="1" xfId="0" applyFont="1" applyFill="1" applyBorder="1" applyAlignment="1" applyProtection="1">
      <alignment horizontal="center"/>
      <protection locked="0"/>
    </xf>
    <xf numFmtId="0" fontId="2" fillId="0" borderId="0" xfId="0" applyFont="1" applyBorder="1" applyAlignment="1">
      <alignment horizontal="right"/>
    </xf>
    <xf numFmtId="0" fontId="2" fillId="0" borderId="0" xfId="0" applyFont="1" applyFill="1" applyBorder="1" applyAlignment="1" applyProtection="1">
      <alignment horizontal="center"/>
      <protection locked="0"/>
    </xf>
    <xf numFmtId="0" fontId="6" fillId="0" borderId="0" xfId="0" applyFont="1" applyBorder="1"/>
    <xf numFmtId="0" fontId="6" fillId="0" borderId="0" xfId="0" applyFont="1" applyFill="1"/>
    <xf numFmtId="0" fontId="6" fillId="0" borderId="0" xfId="0" applyFont="1" applyFill="1" applyBorder="1"/>
    <xf numFmtId="0" fontId="16" fillId="2" borderId="2" xfId="0" applyFont="1" applyFill="1" applyBorder="1" applyAlignment="1" applyProtection="1">
      <alignment horizontal="center"/>
      <protection locked="0"/>
    </xf>
    <xf numFmtId="0" fontId="16" fillId="2" borderId="3" xfId="0" applyFont="1" applyFill="1" applyBorder="1" applyAlignment="1" applyProtection="1">
      <alignment horizontal="center"/>
      <protection locked="0"/>
    </xf>
    <xf numFmtId="0" fontId="16" fillId="2" borderId="4" xfId="0" applyFont="1" applyFill="1" applyBorder="1" applyAlignment="1" applyProtection="1">
      <alignment horizontal="center"/>
      <protection locked="0"/>
    </xf>
    <xf numFmtId="0" fontId="26" fillId="0" borderId="0" xfId="0" applyFont="1" applyFill="1"/>
    <xf numFmtId="0" fontId="25" fillId="0" borderId="0" xfId="0" applyFont="1" applyFill="1"/>
    <xf numFmtId="0" fontId="25" fillId="0" borderId="0" xfId="0" quotePrefix="1" applyFont="1" applyFill="1"/>
    <xf numFmtId="188" fontId="27" fillId="0" borderId="0" xfId="0" applyNumberFormat="1" applyFont="1" applyFill="1" applyBorder="1" applyAlignment="1">
      <alignment horizontal="center"/>
    </xf>
    <xf numFmtId="0" fontId="2" fillId="3" borderId="5" xfId="0" applyFont="1" applyFill="1" applyBorder="1" applyAlignment="1" applyProtection="1">
      <alignment horizontal="center"/>
    </xf>
    <xf numFmtId="0" fontId="3" fillId="0" borderId="6" xfId="0" applyFont="1" applyFill="1" applyBorder="1" applyProtection="1"/>
    <xf numFmtId="0" fontId="3" fillId="0" borderId="7" xfId="0" applyFont="1" applyFill="1" applyBorder="1" applyProtection="1"/>
    <xf numFmtId="0" fontId="2" fillId="3" borderId="8" xfId="0" applyFont="1" applyFill="1" applyBorder="1" applyAlignment="1" applyProtection="1">
      <alignment horizontal="center"/>
    </xf>
    <xf numFmtId="0" fontId="3" fillId="0" borderId="0" xfId="0" applyFont="1" applyFill="1" applyBorder="1" applyProtection="1"/>
    <xf numFmtId="0" fontId="3" fillId="0" borderId="9" xfId="0" applyFont="1" applyFill="1" applyBorder="1" applyProtection="1"/>
    <xf numFmtId="0" fontId="3" fillId="0" borderId="10" xfId="0" applyFont="1" applyFill="1" applyBorder="1" applyProtection="1"/>
    <xf numFmtId="0" fontId="3" fillId="0" borderId="11" xfId="0" applyFont="1" applyFill="1" applyBorder="1" applyProtection="1"/>
    <xf numFmtId="0" fontId="29" fillId="0" borderId="0" xfId="0" applyFont="1" applyFill="1"/>
    <xf numFmtId="0" fontId="30" fillId="0" borderId="0" xfId="0" applyFont="1"/>
    <xf numFmtId="0" fontId="8" fillId="0" borderId="1" xfId="0" applyFont="1" applyBorder="1" applyAlignment="1">
      <alignment horizontal="center"/>
    </xf>
    <xf numFmtId="0" fontId="3" fillId="0" borderId="1" xfId="0" applyFont="1" applyBorder="1" applyAlignment="1">
      <alignment horizontal="left"/>
    </xf>
    <xf numFmtId="0" fontId="31" fillId="0" borderId="1" xfId="0" applyFont="1" applyBorder="1"/>
    <xf numFmtId="0" fontId="2" fillId="0" borderId="12" xfId="0" applyFont="1" applyBorder="1" applyAlignment="1">
      <alignment horizontal="center"/>
    </xf>
    <xf numFmtId="0" fontId="16" fillId="2" borderId="13" xfId="0" applyFont="1" applyFill="1" applyBorder="1" applyAlignment="1" applyProtection="1">
      <alignment horizontal="center"/>
      <protection locked="0"/>
    </xf>
    <xf numFmtId="0" fontId="16" fillId="2" borderId="14" xfId="0" applyFont="1" applyFill="1" applyBorder="1" applyAlignment="1" applyProtection="1">
      <alignment horizontal="center"/>
      <protection locked="0"/>
    </xf>
    <xf numFmtId="0" fontId="4" fillId="0" borderId="15" xfId="0" applyFont="1" applyBorder="1"/>
    <xf numFmtId="9" fontId="0" fillId="0" borderId="1" xfId="0" applyNumberFormat="1" applyFill="1" applyBorder="1" applyProtection="1"/>
    <xf numFmtId="170" fontId="0" fillId="0" borderId="1" xfId="0" applyNumberFormat="1" applyFill="1" applyBorder="1" applyProtection="1"/>
    <xf numFmtId="0" fontId="8" fillId="0" borderId="0" xfId="0" applyFont="1"/>
    <xf numFmtId="0" fontId="13" fillId="0" borderId="0" xfId="0" quotePrefix="1" applyFont="1"/>
    <xf numFmtId="0" fontId="2" fillId="0" borderId="15" xfId="0" applyFont="1" applyBorder="1"/>
    <xf numFmtId="0" fontId="16" fillId="2" borderId="16" xfId="0" applyFont="1" applyFill="1" applyBorder="1" applyAlignment="1" applyProtection="1">
      <alignment horizontal="center"/>
      <protection locked="0"/>
    </xf>
    <xf numFmtId="0" fontId="16" fillId="2" borderId="17" xfId="0" applyFont="1" applyFill="1" applyBorder="1" applyAlignment="1" applyProtection="1">
      <alignment horizontal="center"/>
      <protection locked="0"/>
    </xf>
    <xf numFmtId="0" fontId="16" fillId="2" borderId="18" xfId="0" applyFont="1" applyFill="1" applyBorder="1" applyAlignment="1" applyProtection="1">
      <alignment horizontal="center"/>
      <protection locked="0"/>
    </xf>
    <xf numFmtId="9" fontId="0" fillId="0" borderId="1" xfId="0" applyNumberFormat="1" applyFill="1" applyBorder="1" applyProtection="1">
      <protection locked="0"/>
    </xf>
    <xf numFmtId="170" fontId="0" fillId="0" borderId="1" xfId="0" applyNumberFormat="1" applyFill="1" applyBorder="1" applyProtection="1">
      <protection locked="0"/>
    </xf>
    <xf numFmtId="0" fontId="3" fillId="0" borderId="15" xfId="0" applyFont="1" applyBorder="1"/>
    <xf numFmtId="0" fontId="14" fillId="0" borderId="15" xfId="0" applyFont="1" applyBorder="1"/>
    <xf numFmtId="170" fontId="0" fillId="0" borderId="1" xfId="0" applyNumberFormat="1" applyBorder="1" applyProtection="1"/>
    <xf numFmtId="0" fontId="2" fillId="0" borderId="1" xfId="0" applyFont="1" applyFill="1" applyBorder="1"/>
    <xf numFmtId="0" fontId="2" fillId="0" borderId="12" xfId="0" applyFont="1" applyBorder="1"/>
    <xf numFmtId="0" fontId="2" fillId="4" borderId="19" xfId="0" applyFont="1" applyFill="1" applyBorder="1" applyAlignment="1" applyProtection="1">
      <alignment horizontal="center"/>
    </xf>
    <xf numFmtId="0" fontId="8" fillId="0" borderId="1" xfId="0" applyFont="1" applyBorder="1" applyAlignment="1">
      <alignment horizontal="right"/>
    </xf>
    <xf numFmtId="0" fontId="3" fillId="0" borderId="0" xfId="0" applyFont="1" applyFill="1"/>
    <xf numFmtId="0" fontId="3" fillId="0" borderId="0" xfId="0" applyFont="1" applyFill="1" applyAlignment="1"/>
    <xf numFmtId="0" fontId="3" fillId="0" borderId="0" xfId="0" applyFont="1" applyFill="1" applyBorder="1" applyAlignment="1"/>
    <xf numFmtId="0" fontId="28" fillId="5" borderId="0" xfId="0" applyFont="1" applyFill="1" applyAlignment="1">
      <alignment horizontal="center"/>
    </xf>
    <xf numFmtId="0" fontId="2" fillId="0" borderId="0" xfId="0" applyFont="1" applyFill="1" applyAlignment="1">
      <alignment horizontal="center"/>
    </xf>
    <xf numFmtId="0" fontId="2" fillId="0" borderId="0" xfId="0" applyFont="1" applyFill="1" applyBorder="1"/>
    <xf numFmtId="0" fontId="2" fillId="6" borderId="20" xfId="0" applyFont="1" applyFill="1" applyBorder="1" applyAlignment="1" applyProtection="1">
      <alignment horizontal="center"/>
      <protection locked="0"/>
    </xf>
    <xf numFmtId="0" fontId="5" fillId="0" borderId="0" xfId="0" applyFont="1" applyBorder="1" applyAlignment="1">
      <alignment horizontal="left"/>
    </xf>
    <xf numFmtId="0" fontId="16" fillId="2" borderId="0" xfId="0" applyFont="1" applyFill="1" applyBorder="1" applyAlignment="1" applyProtection="1">
      <alignment horizontal="center"/>
      <protection locked="0"/>
    </xf>
    <xf numFmtId="0" fontId="13" fillId="0" borderId="0" xfId="0" applyFont="1" applyBorder="1"/>
    <xf numFmtId="0" fontId="2" fillId="0" borderId="21" xfId="0" applyFont="1" applyBorder="1" applyAlignment="1">
      <alignment horizontal="left"/>
    </xf>
    <xf numFmtId="0" fontId="2" fillId="0" borderId="1" xfId="0" applyFont="1" applyBorder="1" applyAlignment="1" applyProtection="1">
      <alignment horizontal="center"/>
    </xf>
    <xf numFmtId="1" fontId="2" fillId="0" borderId="1" xfId="0" applyNumberFormat="1" applyFont="1" applyBorder="1" applyAlignment="1" applyProtection="1">
      <alignment horizontal="center"/>
    </xf>
    <xf numFmtId="0" fontId="2" fillId="0" borderId="20" xfId="0" applyFont="1" applyFill="1" applyBorder="1" applyAlignment="1">
      <alignment horizontal="left"/>
    </xf>
    <xf numFmtId="1" fontId="2" fillId="0" borderId="1" xfId="0" applyNumberFormat="1" applyFont="1" applyFill="1" applyBorder="1" applyAlignment="1" applyProtection="1">
      <alignment horizontal="center"/>
    </xf>
    <xf numFmtId="0" fontId="2" fillId="0" borderId="21" xfId="0" applyFont="1" applyBorder="1" applyAlignment="1" applyProtection="1">
      <alignment horizontal="left"/>
    </xf>
    <xf numFmtId="0" fontId="2" fillId="0" borderId="20" xfId="0" applyFont="1" applyBorder="1" applyAlignment="1" applyProtection="1">
      <alignment horizontal="left"/>
    </xf>
    <xf numFmtId="0" fontId="2" fillId="0" borderId="1" xfId="0" applyFont="1" applyBorder="1" applyAlignment="1" applyProtection="1">
      <alignment horizontal="center"/>
      <protection locked="0"/>
    </xf>
    <xf numFmtId="1" fontId="2" fillId="0" borderId="1" xfId="0" applyNumberFormat="1" applyFont="1" applyBorder="1" applyAlignment="1" applyProtection="1">
      <alignment horizontal="center"/>
      <protection locked="0"/>
    </xf>
    <xf numFmtId="0" fontId="2" fillId="0" borderId="20" xfId="0" applyFont="1" applyFill="1" applyBorder="1" applyAlignment="1" applyProtection="1">
      <alignment horizontal="left"/>
    </xf>
    <xf numFmtId="1" fontId="2" fillId="0" borderId="1" xfId="0" applyNumberFormat="1" applyFont="1" applyFill="1" applyBorder="1" applyAlignment="1" applyProtection="1">
      <alignment horizontal="center"/>
      <protection locked="0"/>
    </xf>
    <xf numFmtId="0" fontId="18" fillId="0" borderId="1" xfId="0" applyFont="1" applyFill="1" applyBorder="1"/>
    <xf numFmtId="0" fontId="6" fillId="0" borderId="1" xfId="0" applyFont="1" applyFill="1" applyBorder="1"/>
    <xf numFmtId="188" fontId="32" fillId="0" borderId="1" xfId="0" applyNumberFormat="1" applyFont="1" applyFill="1" applyBorder="1" applyAlignment="1">
      <alignment horizontal="center"/>
    </xf>
    <xf numFmtId="1" fontId="18" fillId="0" borderId="1" xfId="0" applyNumberFormat="1" applyFont="1" applyFill="1" applyBorder="1" applyAlignment="1">
      <alignment horizontal="center"/>
    </xf>
    <xf numFmtId="0" fontId="13" fillId="0" borderId="0" xfId="0" quotePrefix="1" applyFont="1" applyFill="1"/>
    <xf numFmtId="0" fontId="0" fillId="0" borderId="0" xfId="0" quotePrefix="1" applyFill="1"/>
    <xf numFmtId="0" fontId="14" fillId="0" borderId="1" xfId="0" applyFont="1" applyBorder="1"/>
    <xf numFmtId="0" fontId="2" fillId="0" borderId="1" xfId="0" applyFont="1" applyBorder="1" applyAlignment="1" applyProtection="1">
      <alignment horizontal="left"/>
    </xf>
    <xf numFmtId="0" fontId="3" fillId="0" borderId="15" xfId="0" applyFont="1" applyFill="1" applyBorder="1" applyAlignment="1" applyProtection="1">
      <alignment horizontal="center"/>
    </xf>
    <xf numFmtId="0" fontId="3" fillId="0" borderId="22" xfId="0" applyFont="1" applyFill="1" applyBorder="1" applyAlignment="1" applyProtection="1">
      <alignment horizontal="center"/>
    </xf>
    <xf numFmtId="0" fontId="8" fillId="0" borderId="1" xfId="0" applyFont="1" applyBorder="1" applyAlignment="1">
      <alignment horizontal="left"/>
    </xf>
    <xf numFmtId="2" fontId="8" fillId="0" borderId="1" xfId="0" applyNumberFormat="1" applyFont="1" applyBorder="1" applyAlignment="1">
      <alignment horizontal="center"/>
    </xf>
    <xf numFmtId="0" fontId="2" fillId="0" borderId="1" xfId="0" applyFont="1" applyFill="1" applyBorder="1" applyAlignment="1" applyProtection="1">
      <alignment horizontal="center"/>
    </xf>
    <xf numFmtId="2" fontId="16" fillId="0" borderId="0" xfId="0" applyNumberFormat="1" applyFont="1" applyFill="1" applyBorder="1" applyAlignment="1" applyProtection="1">
      <alignment horizontal="center"/>
      <protection locked="0"/>
    </xf>
    <xf numFmtId="171" fontId="16" fillId="0" borderId="0" xfId="0" applyNumberFormat="1" applyFont="1" applyFill="1" applyBorder="1" applyAlignment="1" applyProtection="1">
      <alignment horizontal="center"/>
      <protection locked="0"/>
    </xf>
    <xf numFmtId="2" fontId="2" fillId="0" borderId="0" xfId="0" applyNumberFormat="1" applyFont="1" applyFill="1" applyBorder="1" applyAlignment="1" applyProtection="1">
      <alignment horizontal="center"/>
      <protection locked="0"/>
    </xf>
    <xf numFmtId="171" fontId="2" fillId="0" borderId="0" xfId="0" applyNumberFormat="1" applyFont="1" applyFill="1" applyBorder="1" applyAlignment="1" applyProtection="1">
      <alignment horizontal="center"/>
      <protection locked="0"/>
    </xf>
    <xf numFmtId="0" fontId="8" fillId="0" borderId="15" xfId="0" applyFont="1" applyFill="1" applyBorder="1" applyAlignment="1">
      <alignment horizontal="right"/>
    </xf>
    <xf numFmtId="2" fontId="8" fillId="7" borderId="15" xfId="0" applyNumberFormat="1" applyFont="1" applyFill="1" applyBorder="1" applyAlignment="1" applyProtection="1">
      <alignment horizontal="right"/>
      <protection locked="0"/>
    </xf>
    <xf numFmtId="171" fontId="16" fillId="8" borderId="23" xfId="0" applyNumberFormat="1" applyFont="1" applyFill="1" applyBorder="1" applyAlignment="1" applyProtection="1">
      <alignment horizontal="left"/>
      <protection locked="0"/>
    </xf>
    <xf numFmtId="0" fontId="2" fillId="0" borderId="15" xfId="0" applyFont="1" applyFill="1" applyBorder="1" applyAlignment="1">
      <alignment horizontal="right"/>
    </xf>
    <xf numFmtId="2" fontId="2" fillId="0" borderId="24" xfId="0" applyNumberFormat="1" applyFont="1" applyFill="1" applyBorder="1" applyAlignment="1" applyProtection="1">
      <alignment horizontal="left"/>
      <protection locked="0"/>
    </xf>
    <xf numFmtId="2" fontId="2" fillId="7" borderId="15" xfId="0" applyNumberFormat="1" applyFont="1" applyFill="1" applyBorder="1" applyAlignment="1" applyProtection="1">
      <alignment horizontal="right"/>
      <protection locked="0"/>
    </xf>
    <xf numFmtId="171" fontId="2" fillId="7" borderId="24" xfId="0" applyNumberFormat="1" applyFont="1" applyFill="1" applyBorder="1" applyAlignment="1" applyProtection="1">
      <alignment horizontal="left"/>
      <protection locked="0"/>
    </xf>
    <xf numFmtId="171" fontId="2" fillId="9" borderId="24" xfId="0" applyNumberFormat="1" applyFont="1" applyFill="1" applyBorder="1" applyAlignment="1">
      <alignment horizontal="left"/>
    </xf>
    <xf numFmtId="2" fontId="2" fillId="9" borderId="15" xfId="0" applyNumberFormat="1" applyFont="1" applyFill="1" applyBorder="1" applyAlignment="1" applyProtection="1">
      <alignment horizontal="right"/>
      <protection locked="0"/>
    </xf>
    <xf numFmtId="0" fontId="2" fillId="0" borderId="0" xfId="0" applyFont="1" applyFill="1" applyAlignment="1">
      <alignment horizontal="left"/>
    </xf>
    <xf numFmtId="0" fontId="16" fillId="2" borderId="23" xfId="0" applyFont="1" applyFill="1" applyBorder="1" applyAlignment="1" applyProtection="1">
      <alignment horizontal="left"/>
      <protection locked="0"/>
    </xf>
    <xf numFmtId="2" fontId="0" fillId="0" borderId="0" xfId="0" applyNumberFormat="1"/>
    <xf numFmtId="1" fontId="0" fillId="0" borderId="0" xfId="0" applyNumberFormat="1"/>
    <xf numFmtId="1" fontId="2" fillId="0" borderId="0" xfId="0" applyNumberFormat="1" applyFont="1"/>
    <xf numFmtId="1" fontId="2" fillId="0" borderId="0" xfId="0" applyNumberFormat="1" applyFont="1" applyFill="1"/>
    <xf numFmtId="0" fontId="33" fillId="0" borderId="0" xfId="0" applyFont="1"/>
    <xf numFmtId="0" fontId="34" fillId="0" borderId="0" xfId="0" applyFont="1"/>
    <xf numFmtId="9" fontId="1" fillId="0" borderId="1" xfId="0" applyNumberFormat="1" applyFont="1" applyBorder="1" applyProtection="1"/>
    <xf numFmtId="0" fontId="28" fillId="10" borderId="0" xfId="0" applyFont="1" applyFill="1" applyAlignment="1">
      <alignment horizontal="center"/>
    </xf>
    <xf numFmtId="0" fontId="2" fillId="0" borderId="25" xfId="0" applyFont="1" applyBorder="1"/>
    <xf numFmtId="0" fontId="3"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6" fillId="0" borderId="1" xfId="0" applyFont="1" applyFill="1" applyBorder="1" applyAlignment="1">
      <alignment horizontal="center"/>
    </xf>
    <xf numFmtId="0" fontId="2" fillId="0" borderId="26" xfId="0" applyFont="1" applyBorder="1"/>
    <xf numFmtId="0" fontId="9" fillId="2" borderId="26" xfId="0" applyFont="1" applyFill="1" applyBorder="1" applyAlignment="1" applyProtection="1">
      <alignment horizontal="center"/>
      <protection locked="0"/>
    </xf>
    <xf numFmtId="0" fontId="10" fillId="0" borderId="26" xfId="0" applyFont="1" applyBorder="1"/>
    <xf numFmtId="0" fontId="3" fillId="0" borderId="12" xfId="0" applyFont="1" applyFill="1" applyBorder="1" applyAlignment="1" applyProtection="1">
      <alignment horizontal="center"/>
    </xf>
    <xf numFmtId="0" fontId="3" fillId="0" borderId="12" xfId="0" applyFont="1" applyFill="1" applyBorder="1" applyAlignment="1" applyProtection="1">
      <alignment horizontal="left"/>
    </xf>
    <xf numFmtId="0" fontId="16" fillId="0" borderId="26" xfId="0" applyFont="1" applyFill="1" applyBorder="1" applyAlignment="1" applyProtection="1">
      <alignment horizontal="left"/>
    </xf>
    <xf numFmtId="0" fontId="16" fillId="2" borderId="27" xfId="0" applyFont="1" applyFill="1" applyBorder="1" applyAlignment="1" applyProtection="1">
      <alignment horizontal="left"/>
      <protection locked="0"/>
    </xf>
    <xf numFmtId="0" fontId="16" fillId="2" borderId="28" xfId="0" applyFont="1" applyFill="1" applyBorder="1" applyAlignment="1" applyProtection="1">
      <alignment horizontal="left"/>
      <protection locked="0"/>
    </xf>
    <xf numFmtId="0" fontId="6" fillId="0" borderId="26" xfId="0" applyFont="1" applyFill="1" applyBorder="1"/>
    <xf numFmtId="0" fontId="3" fillId="0" borderId="26" xfId="0" applyFont="1" applyFill="1" applyBorder="1" applyAlignment="1" applyProtection="1">
      <alignment horizontal="left"/>
    </xf>
    <xf numFmtId="0" fontId="2" fillId="0" borderId="12" xfId="0" applyFont="1" applyFill="1" applyBorder="1" applyAlignment="1" applyProtection="1">
      <alignment horizontal="left"/>
    </xf>
    <xf numFmtId="0" fontId="16" fillId="2" borderId="29" xfId="0" applyFont="1" applyFill="1" applyBorder="1" applyAlignment="1" applyProtection="1">
      <alignment horizontal="left"/>
      <protection locked="0"/>
    </xf>
    <xf numFmtId="1" fontId="8" fillId="0" borderId="1" xfId="0" applyNumberFormat="1" applyFont="1" applyBorder="1" applyAlignment="1">
      <alignment horizontal="center"/>
    </xf>
    <xf numFmtId="0" fontId="35" fillId="0" borderId="0" xfId="0" applyFont="1"/>
    <xf numFmtId="0" fontId="2" fillId="0" borderId="0" xfId="0" quotePrefix="1" applyFont="1" applyFill="1"/>
    <xf numFmtId="0" fontId="16" fillId="2" borderId="30" xfId="0" applyFont="1" applyFill="1" applyBorder="1" applyProtection="1">
      <protection locked="0"/>
    </xf>
    <xf numFmtId="0" fontId="16" fillId="2" borderId="31" xfId="0" applyFont="1" applyFill="1" applyBorder="1" applyProtection="1">
      <protection locked="0"/>
    </xf>
    <xf numFmtId="0" fontId="16" fillId="2" borderId="32" xfId="0" applyFont="1" applyFill="1" applyBorder="1" applyProtection="1">
      <protection locked="0"/>
    </xf>
    <xf numFmtId="171" fontId="13" fillId="0" borderId="0" xfId="0" applyNumberFormat="1" applyFont="1" applyFill="1" applyBorder="1" applyAlignment="1">
      <alignment horizontal="center"/>
    </xf>
    <xf numFmtId="171" fontId="8" fillId="0" borderId="0" xfId="0" applyNumberFormat="1" applyFont="1" applyBorder="1"/>
    <xf numFmtId="0" fontId="2" fillId="0" borderId="1" xfId="0" applyFont="1" applyBorder="1" applyAlignment="1">
      <alignment horizontal="left"/>
    </xf>
    <xf numFmtId="0" fontId="2" fillId="7" borderId="33" xfId="0" applyFont="1" applyFill="1" applyBorder="1" applyAlignment="1">
      <alignment wrapText="1"/>
    </xf>
    <xf numFmtId="0" fontId="0" fillId="7" borderId="34" xfId="0" applyFill="1" applyBorder="1" applyAlignment="1">
      <alignment wrapText="1"/>
    </xf>
    <xf numFmtId="0" fontId="0" fillId="7" borderId="35" xfId="0" applyFill="1" applyBorder="1" applyAlignment="1">
      <alignment wrapText="1"/>
    </xf>
    <xf numFmtId="0" fontId="2" fillId="2" borderId="36" xfId="0" applyFont="1" applyFill="1" applyBorder="1" applyAlignment="1" applyProtection="1">
      <alignment vertical="top"/>
      <protection locked="0"/>
    </xf>
    <xf numFmtId="0" fontId="0" fillId="0" borderId="37" xfId="0" applyBorder="1" applyAlignment="1" applyProtection="1">
      <alignment vertical="top"/>
      <protection locked="0"/>
    </xf>
    <xf numFmtId="0" fontId="0" fillId="0" borderId="38" xfId="0" applyBorder="1" applyAlignment="1" applyProtection="1">
      <alignment vertical="top"/>
      <protection locked="0"/>
    </xf>
    <xf numFmtId="0" fontId="3" fillId="7" borderId="20" xfId="0" applyFont="1" applyFill="1" applyBorder="1" applyAlignment="1">
      <alignment wrapText="1"/>
    </xf>
    <xf numFmtId="0" fontId="0" fillId="7" borderId="39" xfId="0" applyFill="1" applyBorder="1" applyAlignment="1">
      <alignment wrapText="1"/>
    </xf>
    <xf numFmtId="0" fontId="0" fillId="7" borderId="40" xfId="0" applyFill="1" applyBorder="1" applyAlignment="1">
      <alignment wrapText="1"/>
    </xf>
  </cellXfs>
  <cellStyles count="1">
    <cellStyle name="Standard" xfId="0" builtinId="0"/>
  </cellStyles>
  <dxfs count="19">
    <dxf>
      <fill>
        <patternFill>
          <bgColor indexed="45"/>
        </patternFill>
      </fill>
    </dxf>
    <dxf>
      <fill>
        <patternFill>
          <bgColor indexed="13"/>
        </patternFill>
      </fill>
    </dxf>
    <dxf>
      <fill>
        <patternFill patternType="none">
          <bgColor indexed="65"/>
        </patternFill>
      </fill>
    </dxf>
    <dxf>
      <fill>
        <patternFill patternType="none">
          <bgColor indexed="65"/>
        </patternFill>
      </fill>
    </dxf>
    <dxf>
      <fill>
        <patternFill patternType="solid">
          <bgColor indexed="41"/>
        </patternFill>
      </fill>
    </dxf>
    <dxf>
      <fill>
        <patternFill>
          <bgColor indexed="13"/>
        </patternFill>
      </fill>
    </dxf>
    <dxf>
      <fill>
        <patternFill patternType="none">
          <bgColor indexed="65"/>
        </patternFill>
      </fill>
    </dxf>
    <dxf>
      <fill>
        <patternFill patternType="solid">
          <bgColor indexed="41"/>
        </patternFill>
      </fill>
    </dxf>
    <dxf>
      <fill>
        <patternFill>
          <bgColor indexed="13"/>
        </patternFill>
      </fill>
    </dxf>
    <dxf>
      <fill>
        <patternFill patternType="none">
          <bgColor indexed="65"/>
        </patternFill>
      </fill>
    </dxf>
    <dxf>
      <fill>
        <patternFill patternType="solid">
          <bgColor indexed="41"/>
        </patternFill>
      </fill>
    </dxf>
    <dxf>
      <fill>
        <patternFill>
          <bgColor indexed="13"/>
        </patternFill>
      </fill>
    </dxf>
    <dxf>
      <fill>
        <patternFill>
          <bgColor indexed="45"/>
        </patternFill>
      </fill>
    </dxf>
    <dxf>
      <fill>
        <patternFill>
          <bgColor indexed="13"/>
        </patternFill>
      </fill>
    </dxf>
    <dxf>
      <fill>
        <patternFill patternType="none">
          <bgColor indexed="65"/>
        </patternFill>
      </fill>
    </dxf>
    <dxf>
      <fill>
        <patternFill patternType="none">
          <bgColor indexed="65"/>
        </patternFill>
      </fill>
    </dxf>
    <dxf>
      <fill>
        <patternFill>
          <bgColor indexed="27"/>
        </patternFill>
      </fill>
    </dxf>
    <dxf>
      <fill>
        <patternFill>
          <bgColor indexed="5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75"/>
  <sheetViews>
    <sheetView tabSelected="1" topLeftCell="A162" zoomScale="80" workbookViewId="0">
      <selection activeCell="O171" sqref="O171"/>
    </sheetView>
  </sheetViews>
  <sheetFormatPr baseColWidth="10" defaultRowHeight="12.5" x14ac:dyDescent="0.25"/>
  <cols>
    <col min="1" max="1" width="3.08984375" customWidth="1"/>
    <col min="2" max="2" width="38.08984375" customWidth="1"/>
    <col min="3" max="15" width="6.26953125" customWidth="1"/>
    <col min="16" max="256" width="8.7265625" customWidth="1"/>
  </cols>
  <sheetData>
    <row r="1" spans="1:16" ht="13" x14ac:dyDescent="0.3">
      <c r="A1" s="1"/>
      <c r="B1" s="1" t="s">
        <v>36</v>
      </c>
      <c r="C1" s="46"/>
      <c r="D1" s="46"/>
      <c r="E1" s="46"/>
      <c r="F1" s="79" t="s">
        <v>160</v>
      </c>
      <c r="G1" s="147"/>
      <c r="H1" s="31" t="s">
        <v>35</v>
      </c>
      <c r="I1" s="147"/>
      <c r="J1" s="147"/>
      <c r="K1" s="147"/>
      <c r="L1" s="147"/>
      <c r="M1" s="147"/>
      <c r="N1" s="148"/>
      <c r="O1" s="46"/>
      <c r="P1" s="46"/>
    </row>
    <row r="2" spans="1:16" ht="13" x14ac:dyDescent="0.3">
      <c r="A2" s="1"/>
      <c r="B2" s="1"/>
      <c r="C2" s="46"/>
      <c r="D2" s="46"/>
      <c r="E2" s="46"/>
      <c r="F2" s="46"/>
      <c r="G2" s="46"/>
      <c r="H2" s="46"/>
      <c r="I2" s="46"/>
      <c r="J2" s="46"/>
      <c r="K2" s="46"/>
      <c r="L2" s="46"/>
      <c r="M2" s="46"/>
      <c r="N2" s="23"/>
      <c r="O2" s="46"/>
      <c r="P2" s="46"/>
    </row>
    <row r="3" spans="1:16" ht="15" customHeight="1" x14ac:dyDescent="0.3">
      <c r="A3" s="1"/>
      <c r="B3" s="176" t="s">
        <v>161</v>
      </c>
      <c r="C3" s="177"/>
      <c r="D3" s="177"/>
      <c r="E3" s="177"/>
      <c r="F3" s="177"/>
      <c r="G3" s="177"/>
      <c r="H3" s="177"/>
      <c r="I3" s="177"/>
      <c r="J3" s="177"/>
      <c r="K3" s="177"/>
      <c r="L3" s="177"/>
      <c r="M3" s="177"/>
      <c r="N3" s="178"/>
      <c r="O3" s="96"/>
      <c r="P3" s="95"/>
    </row>
    <row r="4" spans="1:16" s="19" customFormat="1" ht="46.9" customHeight="1" x14ac:dyDescent="0.25">
      <c r="B4" s="182" t="s">
        <v>19</v>
      </c>
      <c r="C4" s="183"/>
      <c r="D4" s="183"/>
      <c r="E4" s="183"/>
      <c r="F4" s="183"/>
      <c r="G4" s="183"/>
      <c r="H4" s="183"/>
      <c r="I4" s="183"/>
      <c r="J4" s="183"/>
      <c r="K4" s="183"/>
      <c r="L4" s="183"/>
      <c r="M4" s="183"/>
      <c r="N4" s="184"/>
      <c r="O4" s="96"/>
      <c r="P4" s="94"/>
    </row>
    <row r="5" spans="1:16" ht="13.5" thickBot="1" x14ac:dyDescent="0.35">
      <c r="B5" s="1"/>
    </row>
    <row r="6" spans="1:16" s="19" customFormat="1" ht="13.5" thickBot="1" x14ac:dyDescent="0.35">
      <c r="A6" s="97">
        <v>1</v>
      </c>
      <c r="B6" s="141" t="s">
        <v>37</v>
      </c>
      <c r="C6" s="142" t="s">
        <v>165</v>
      </c>
      <c r="D6" s="51"/>
      <c r="H6" s="169"/>
      <c r="I6" s="142" t="s">
        <v>166</v>
      </c>
    </row>
    <row r="7" spans="1:16" s="94" customFormat="1" ht="13" x14ac:dyDescent="0.3">
      <c r="A7" s="98"/>
      <c r="B7" s="99"/>
    </row>
    <row r="8" spans="1:16" s="19" customFormat="1" ht="14" x14ac:dyDescent="0.3">
      <c r="A8" s="97">
        <v>2</v>
      </c>
      <c r="B8" s="34" t="s">
        <v>38</v>
      </c>
      <c r="C8" s="51"/>
      <c r="H8" s="168"/>
      <c r="I8" s="168"/>
    </row>
    <row r="9" spans="1:16" ht="13" x14ac:dyDescent="0.3">
      <c r="B9" s="1" t="s">
        <v>39</v>
      </c>
      <c r="C9" s="4"/>
      <c r="G9" s="19"/>
      <c r="H9" s="19"/>
      <c r="I9" s="19"/>
      <c r="J9" s="19"/>
      <c r="K9" s="19"/>
      <c r="L9" s="19"/>
      <c r="M9" s="19"/>
    </row>
    <row r="10" spans="1:16" ht="13" x14ac:dyDescent="0.3">
      <c r="B10" s="76"/>
      <c r="C10" s="2" t="s">
        <v>8</v>
      </c>
      <c r="D10" s="2" t="s">
        <v>9</v>
      </c>
      <c r="G10" s="19"/>
      <c r="H10" s="19"/>
      <c r="I10" s="19"/>
      <c r="J10" s="19"/>
      <c r="K10" s="19"/>
      <c r="L10" s="19"/>
      <c r="M10" s="19"/>
    </row>
    <row r="11" spans="1:16" ht="13" x14ac:dyDescent="0.3">
      <c r="B11" s="104" t="s">
        <v>40</v>
      </c>
      <c r="C11" s="105">
        <v>5</v>
      </c>
      <c r="D11" s="77">
        <f>30/30</f>
        <v>1</v>
      </c>
      <c r="G11" s="7"/>
      <c r="H11" s="7"/>
    </row>
    <row r="12" spans="1:16" ht="13" x14ac:dyDescent="0.3">
      <c r="B12" s="104" t="s">
        <v>41</v>
      </c>
      <c r="C12" s="106">
        <v>4</v>
      </c>
      <c r="D12" s="77">
        <f>9/30</f>
        <v>0.3</v>
      </c>
      <c r="G12" s="7"/>
      <c r="H12" s="7"/>
    </row>
    <row r="13" spans="1:16" ht="13" x14ac:dyDescent="0.3">
      <c r="B13" s="104" t="s">
        <v>42</v>
      </c>
      <c r="C13" s="106">
        <v>3</v>
      </c>
      <c r="D13" s="77">
        <f>3/30</f>
        <v>0.1</v>
      </c>
      <c r="G13" s="10"/>
      <c r="H13" s="7"/>
    </row>
    <row r="14" spans="1:16" ht="13" x14ac:dyDescent="0.3">
      <c r="B14" s="104" t="s">
        <v>43</v>
      </c>
      <c r="C14" s="106">
        <v>2</v>
      </c>
      <c r="D14" s="78">
        <f>1/30</f>
        <v>3.3333333333333333E-2</v>
      </c>
      <c r="G14" s="7"/>
      <c r="H14" s="7"/>
    </row>
    <row r="15" spans="1:16" s="19" customFormat="1" ht="13" x14ac:dyDescent="0.3">
      <c r="B15" s="107" t="s">
        <v>44</v>
      </c>
      <c r="C15" s="108">
        <v>1</v>
      </c>
      <c r="D15" s="78">
        <f>1/(30*10)</f>
        <v>3.3333333333333335E-3</v>
      </c>
      <c r="E15" s="32" t="s">
        <v>45</v>
      </c>
      <c r="G15" s="26"/>
      <c r="H15" s="26"/>
    </row>
    <row r="16" spans="1:16" s="19" customFormat="1" ht="13" x14ac:dyDescent="0.3">
      <c r="B16" s="33"/>
      <c r="C16" s="30"/>
      <c r="D16" s="17"/>
      <c r="E16" s="32"/>
      <c r="G16" s="26"/>
      <c r="H16" s="26"/>
    </row>
    <row r="17" spans="2:14" ht="13" x14ac:dyDescent="0.3">
      <c r="B17" s="79" t="s">
        <v>46</v>
      </c>
      <c r="D17" s="28"/>
    </row>
    <row r="18" spans="2:14" ht="13" x14ac:dyDescent="0.3">
      <c r="B18" s="80" t="s">
        <v>49</v>
      </c>
      <c r="D18" s="28"/>
    </row>
    <row r="19" spans="2:14" ht="13" x14ac:dyDescent="0.3">
      <c r="B19" s="80" t="s">
        <v>50</v>
      </c>
      <c r="D19" s="28"/>
    </row>
    <row r="20" spans="2:14" ht="13" x14ac:dyDescent="0.3">
      <c r="B20" s="80" t="s">
        <v>51</v>
      </c>
      <c r="D20" s="28"/>
    </row>
    <row r="21" spans="2:14" ht="13" x14ac:dyDescent="0.3">
      <c r="B21" s="80" t="s">
        <v>52</v>
      </c>
      <c r="D21" s="28"/>
    </row>
    <row r="23" spans="2:14" ht="13.5" thickBot="1" x14ac:dyDescent="0.35">
      <c r="B23" s="73" t="s">
        <v>53</v>
      </c>
      <c r="C23" s="73" t="s">
        <v>67</v>
      </c>
      <c r="D23" s="73" t="s">
        <v>0</v>
      </c>
      <c r="E23" s="73" t="s">
        <v>68</v>
      </c>
      <c r="F23" s="73" t="s">
        <v>1</v>
      </c>
      <c r="G23" s="73" t="s">
        <v>69</v>
      </c>
      <c r="H23" s="73" t="s">
        <v>70</v>
      </c>
      <c r="I23" s="73" t="s">
        <v>71</v>
      </c>
      <c r="J23" s="73" t="s">
        <v>72</v>
      </c>
      <c r="K23" s="73" t="s">
        <v>73</v>
      </c>
      <c r="L23" s="73" t="s">
        <v>74</v>
      </c>
      <c r="M23" s="73" t="s">
        <v>2</v>
      </c>
      <c r="N23" s="73" t="s">
        <v>75</v>
      </c>
    </row>
    <row r="24" spans="2:14" ht="13" x14ac:dyDescent="0.3">
      <c r="B24" s="170" t="s">
        <v>137</v>
      </c>
      <c r="C24" s="82">
        <v>1</v>
      </c>
      <c r="D24" s="74">
        <v>1</v>
      </c>
      <c r="E24" s="74">
        <v>1</v>
      </c>
      <c r="F24" s="74">
        <v>3</v>
      </c>
      <c r="G24" s="74">
        <v>4</v>
      </c>
      <c r="H24" s="74">
        <v>5</v>
      </c>
      <c r="I24" s="74">
        <v>5</v>
      </c>
      <c r="J24" s="74">
        <v>5</v>
      </c>
      <c r="K24" s="74">
        <v>4</v>
      </c>
      <c r="L24" s="74">
        <v>3</v>
      </c>
      <c r="M24" s="74">
        <v>1</v>
      </c>
      <c r="N24" s="75">
        <v>1</v>
      </c>
    </row>
    <row r="25" spans="2:14" ht="13" x14ac:dyDescent="0.3">
      <c r="B25" s="171" t="s">
        <v>47</v>
      </c>
      <c r="C25" s="83">
        <v>1</v>
      </c>
      <c r="D25" s="47">
        <v>1</v>
      </c>
      <c r="E25" s="47">
        <v>5</v>
      </c>
      <c r="F25" s="47">
        <v>5</v>
      </c>
      <c r="G25" s="47">
        <v>5</v>
      </c>
      <c r="H25" s="47">
        <v>5</v>
      </c>
      <c r="I25" s="47">
        <v>5</v>
      </c>
      <c r="J25" s="47">
        <v>5</v>
      </c>
      <c r="K25" s="47">
        <v>5</v>
      </c>
      <c r="L25" s="47">
        <v>1</v>
      </c>
      <c r="M25" s="47">
        <v>1</v>
      </c>
      <c r="N25" s="53">
        <v>1</v>
      </c>
    </row>
    <row r="26" spans="2:14" ht="13" x14ac:dyDescent="0.3">
      <c r="B26" s="171" t="s">
        <v>48</v>
      </c>
      <c r="C26" s="83">
        <v>1</v>
      </c>
      <c r="D26" s="47">
        <v>1</v>
      </c>
      <c r="E26" s="47">
        <v>1</v>
      </c>
      <c r="F26" s="47">
        <v>3</v>
      </c>
      <c r="G26" s="47">
        <v>3</v>
      </c>
      <c r="H26" s="47">
        <v>4</v>
      </c>
      <c r="I26" s="47">
        <v>5</v>
      </c>
      <c r="J26" s="47">
        <v>5</v>
      </c>
      <c r="K26" s="47">
        <v>4</v>
      </c>
      <c r="L26" s="47">
        <v>3</v>
      </c>
      <c r="M26" s="47">
        <v>1</v>
      </c>
      <c r="N26" s="53">
        <v>1</v>
      </c>
    </row>
    <row r="27" spans="2:14" ht="13" x14ac:dyDescent="0.3">
      <c r="B27" s="171" t="s">
        <v>138</v>
      </c>
      <c r="C27" s="83">
        <v>1</v>
      </c>
      <c r="D27" s="47">
        <v>1</v>
      </c>
      <c r="E27" s="47">
        <v>1</v>
      </c>
      <c r="F27" s="47">
        <v>1</v>
      </c>
      <c r="G27" s="47">
        <v>1</v>
      </c>
      <c r="H27" s="47">
        <v>1</v>
      </c>
      <c r="I27" s="47">
        <v>1</v>
      </c>
      <c r="J27" s="47">
        <v>1</v>
      </c>
      <c r="K27" s="47">
        <v>1</v>
      </c>
      <c r="L27" s="47">
        <v>1</v>
      </c>
      <c r="M27" s="47">
        <v>1</v>
      </c>
      <c r="N27" s="53">
        <v>1</v>
      </c>
    </row>
    <row r="28" spans="2:14" ht="13" x14ac:dyDescent="0.3">
      <c r="B28" s="171" t="s">
        <v>158</v>
      </c>
      <c r="C28" s="83">
        <v>1</v>
      </c>
      <c r="D28" s="47">
        <v>1</v>
      </c>
      <c r="E28" s="47">
        <v>1</v>
      </c>
      <c r="F28" s="47">
        <v>1</v>
      </c>
      <c r="G28" s="47">
        <v>1</v>
      </c>
      <c r="H28" s="47">
        <v>1</v>
      </c>
      <c r="I28" s="47">
        <v>1</v>
      </c>
      <c r="J28" s="47">
        <v>1</v>
      </c>
      <c r="K28" s="47">
        <v>1</v>
      </c>
      <c r="L28" s="47">
        <v>1</v>
      </c>
      <c r="M28" s="47">
        <v>1</v>
      </c>
      <c r="N28" s="53">
        <v>1</v>
      </c>
    </row>
    <row r="29" spans="2:14" ht="13" x14ac:dyDescent="0.3">
      <c r="B29" s="171" t="s">
        <v>18</v>
      </c>
      <c r="C29" s="83">
        <v>1</v>
      </c>
      <c r="D29" s="47">
        <v>1</v>
      </c>
      <c r="E29" s="47">
        <v>1</v>
      </c>
      <c r="F29" s="47">
        <v>1</v>
      </c>
      <c r="G29" s="47">
        <v>1</v>
      </c>
      <c r="H29" s="47">
        <v>1</v>
      </c>
      <c r="I29" s="47">
        <v>1</v>
      </c>
      <c r="J29" s="47">
        <v>1</v>
      </c>
      <c r="K29" s="47">
        <v>1</v>
      </c>
      <c r="L29" s="47">
        <v>1</v>
      </c>
      <c r="M29" s="47">
        <v>1</v>
      </c>
      <c r="N29" s="53">
        <v>1</v>
      </c>
    </row>
    <row r="30" spans="2:14" ht="13" x14ac:dyDescent="0.3">
      <c r="B30" s="171" t="s">
        <v>10</v>
      </c>
      <c r="C30" s="83">
        <v>1</v>
      </c>
      <c r="D30" s="47">
        <v>1</v>
      </c>
      <c r="E30" s="47">
        <v>1</v>
      </c>
      <c r="F30" s="47">
        <v>1</v>
      </c>
      <c r="G30" s="47">
        <v>1</v>
      </c>
      <c r="H30" s="47">
        <v>1</v>
      </c>
      <c r="I30" s="47">
        <v>1</v>
      </c>
      <c r="J30" s="47">
        <v>1</v>
      </c>
      <c r="K30" s="47">
        <v>1</v>
      </c>
      <c r="L30" s="47">
        <v>1</v>
      </c>
      <c r="M30" s="47">
        <v>1</v>
      </c>
      <c r="N30" s="53">
        <v>1</v>
      </c>
    </row>
    <row r="31" spans="2:14" ht="13.5" thickBot="1" x14ac:dyDescent="0.35">
      <c r="B31" s="172" t="s">
        <v>17</v>
      </c>
      <c r="C31" s="84">
        <v>1</v>
      </c>
      <c r="D31" s="54">
        <v>1</v>
      </c>
      <c r="E31" s="54">
        <v>1</v>
      </c>
      <c r="F31" s="54">
        <v>1</v>
      </c>
      <c r="G31" s="54">
        <v>1</v>
      </c>
      <c r="H31" s="54">
        <v>1</v>
      </c>
      <c r="I31" s="54">
        <v>1</v>
      </c>
      <c r="J31" s="54">
        <v>1</v>
      </c>
      <c r="K31" s="54">
        <v>1</v>
      </c>
      <c r="L31" s="54">
        <v>1</v>
      </c>
      <c r="M31" s="54">
        <v>1</v>
      </c>
      <c r="N31" s="55">
        <v>1</v>
      </c>
    </row>
    <row r="32" spans="2:14" ht="13" hidden="1" x14ac:dyDescent="0.3">
      <c r="B32" s="6"/>
      <c r="C32" s="7"/>
      <c r="D32" s="7"/>
      <c r="E32" s="7"/>
      <c r="F32" s="7"/>
      <c r="G32" s="7"/>
      <c r="H32" s="7"/>
      <c r="I32" s="7"/>
      <c r="J32" s="7"/>
      <c r="K32" s="7"/>
      <c r="L32" s="7"/>
      <c r="M32" s="7"/>
      <c r="N32" s="7"/>
    </row>
    <row r="33" spans="1:14" s="4" customFormat="1" ht="13" hidden="1" x14ac:dyDescent="0.3">
      <c r="B33" s="24" t="str">
        <f>B23</f>
        <v>Giorni di presenza "P" di</v>
      </c>
      <c r="C33" s="11" t="str">
        <f>C23</f>
        <v>Gen</v>
      </c>
      <c r="D33" s="11" t="str">
        <f t="shared" ref="D33:N33" si="0">D23</f>
        <v>Feb</v>
      </c>
      <c r="E33" s="11" t="str">
        <f t="shared" si="0"/>
        <v>Mar</v>
      </c>
      <c r="F33" s="11" t="str">
        <f t="shared" si="0"/>
        <v>Apr</v>
      </c>
      <c r="G33" s="11" t="str">
        <f t="shared" si="0"/>
        <v>Mag</v>
      </c>
      <c r="H33" s="11" t="str">
        <f t="shared" si="0"/>
        <v>Giu</v>
      </c>
      <c r="I33" s="11" t="str">
        <f t="shared" si="0"/>
        <v>Lug</v>
      </c>
      <c r="J33" s="11" t="str">
        <f t="shared" si="0"/>
        <v>Ago</v>
      </c>
      <c r="K33" s="11" t="str">
        <f t="shared" si="0"/>
        <v>Set</v>
      </c>
      <c r="L33" s="11" t="str">
        <f t="shared" si="0"/>
        <v>Ott</v>
      </c>
      <c r="M33" s="11" t="str">
        <f t="shared" si="0"/>
        <v>Nov</v>
      </c>
      <c r="N33" s="11" t="str">
        <f t="shared" si="0"/>
        <v>Dic</v>
      </c>
    </row>
    <row r="34" spans="1:14" s="4" customFormat="1" hidden="1" x14ac:dyDescent="0.25">
      <c r="B34" s="35" t="str">
        <f>B24</f>
        <v>Campeggiatori abusivi</v>
      </c>
      <c r="C34" s="117">
        <f t="shared" ref="C34:N34" si="1">VLOOKUP(C24,$C$11:$D$15,2,FALSE)</f>
        <v>3.3333333333333335E-3</v>
      </c>
      <c r="D34" s="117">
        <f t="shared" si="1"/>
        <v>3.3333333333333335E-3</v>
      </c>
      <c r="E34" s="117">
        <f t="shared" si="1"/>
        <v>3.3333333333333335E-3</v>
      </c>
      <c r="F34" s="117">
        <f t="shared" si="1"/>
        <v>0.1</v>
      </c>
      <c r="G34" s="117">
        <f t="shared" si="1"/>
        <v>0.3</v>
      </c>
      <c r="H34" s="117">
        <f t="shared" si="1"/>
        <v>1</v>
      </c>
      <c r="I34" s="117">
        <f t="shared" si="1"/>
        <v>1</v>
      </c>
      <c r="J34" s="117">
        <f t="shared" si="1"/>
        <v>1</v>
      </c>
      <c r="K34" s="117">
        <f t="shared" si="1"/>
        <v>0.3</v>
      </c>
      <c r="L34" s="117">
        <f t="shared" si="1"/>
        <v>0.1</v>
      </c>
      <c r="M34" s="117">
        <f t="shared" si="1"/>
        <v>3.3333333333333335E-3</v>
      </c>
      <c r="N34" s="117">
        <f t="shared" si="1"/>
        <v>3.3333333333333335E-3</v>
      </c>
    </row>
    <row r="35" spans="1:14" s="4" customFormat="1" hidden="1" x14ac:dyDescent="0.25">
      <c r="B35" s="35" t="str">
        <f t="shared" ref="B35:B41" si="2">B25</f>
        <v>Pescatori</v>
      </c>
      <c r="C35" s="117">
        <f t="shared" ref="C35:N35" si="3">VLOOKUP(C25,$C$11:$D$15,2,FALSE)</f>
        <v>3.3333333333333335E-3</v>
      </c>
      <c r="D35" s="117">
        <f t="shared" si="3"/>
        <v>3.3333333333333335E-3</v>
      </c>
      <c r="E35" s="117">
        <f t="shared" si="3"/>
        <v>1</v>
      </c>
      <c r="F35" s="117">
        <f t="shared" si="3"/>
        <v>1</v>
      </c>
      <c r="G35" s="117">
        <f t="shared" si="3"/>
        <v>1</v>
      </c>
      <c r="H35" s="117">
        <f t="shared" si="3"/>
        <v>1</v>
      </c>
      <c r="I35" s="117">
        <f t="shared" si="3"/>
        <v>1</v>
      </c>
      <c r="J35" s="117">
        <f t="shared" si="3"/>
        <v>1</v>
      </c>
      <c r="K35" s="117">
        <f t="shared" si="3"/>
        <v>1</v>
      </c>
      <c r="L35" s="117">
        <f t="shared" si="3"/>
        <v>3.3333333333333335E-3</v>
      </c>
      <c r="M35" s="117">
        <f t="shared" si="3"/>
        <v>3.3333333333333335E-3</v>
      </c>
      <c r="N35" s="117">
        <f t="shared" si="3"/>
        <v>3.3333333333333335E-3</v>
      </c>
    </row>
    <row r="36" spans="1:14" s="4" customFormat="1" hidden="1" x14ac:dyDescent="0.25">
      <c r="B36" s="35" t="str">
        <f t="shared" si="2"/>
        <v>Bagnanti</v>
      </c>
      <c r="C36" s="117">
        <f t="shared" ref="C36:N36" si="4">VLOOKUP(C26,$C$11:$D$15,2,FALSE)</f>
        <v>3.3333333333333335E-3</v>
      </c>
      <c r="D36" s="117">
        <f t="shared" si="4"/>
        <v>3.3333333333333335E-3</v>
      </c>
      <c r="E36" s="117">
        <f t="shared" si="4"/>
        <v>3.3333333333333335E-3</v>
      </c>
      <c r="F36" s="117">
        <f t="shared" si="4"/>
        <v>0.1</v>
      </c>
      <c r="G36" s="117">
        <f t="shared" si="4"/>
        <v>0.1</v>
      </c>
      <c r="H36" s="117">
        <f t="shared" si="4"/>
        <v>0.3</v>
      </c>
      <c r="I36" s="117">
        <f t="shared" si="4"/>
        <v>1</v>
      </c>
      <c r="J36" s="117">
        <f t="shared" si="4"/>
        <v>1</v>
      </c>
      <c r="K36" s="117">
        <f t="shared" si="4"/>
        <v>0.3</v>
      </c>
      <c r="L36" s="117">
        <f t="shared" si="4"/>
        <v>0.1</v>
      </c>
      <c r="M36" s="117">
        <f t="shared" si="4"/>
        <v>3.3333333333333335E-3</v>
      </c>
      <c r="N36" s="117">
        <f t="shared" si="4"/>
        <v>3.3333333333333335E-3</v>
      </c>
    </row>
    <row r="37" spans="1:14" s="4" customFormat="1" hidden="1" x14ac:dyDescent="0.25">
      <c r="B37" s="35" t="str">
        <f t="shared" si="2"/>
        <v>Sub</v>
      </c>
      <c r="C37" s="117">
        <f t="shared" ref="C37:N37" si="5">VLOOKUP(C27,$C$11:$D$15,2,FALSE)</f>
        <v>3.3333333333333335E-3</v>
      </c>
      <c r="D37" s="117">
        <f t="shared" si="5"/>
        <v>3.3333333333333335E-3</v>
      </c>
      <c r="E37" s="117">
        <f t="shared" si="5"/>
        <v>3.3333333333333335E-3</v>
      </c>
      <c r="F37" s="117">
        <f t="shared" si="5"/>
        <v>3.3333333333333335E-3</v>
      </c>
      <c r="G37" s="117">
        <f t="shared" si="5"/>
        <v>3.3333333333333335E-3</v>
      </c>
      <c r="H37" s="117">
        <f t="shared" si="5"/>
        <v>3.3333333333333335E-3</v>
      </c>
      <c r="I37" s="117">
        <f t="shared" si="5"/>
        <v>3.3333333333333335E-3</v>
      </c>
      <c r="J37" s="117">
        <f t="shared" si="5"/>
        <v>3.3333333333333335E-3</v>
      </c>
      <c r="K37" s="117">
        <f t="shared" si="5"/>
        <v>3.3333333333333335E-3</v>
      </c>
      <c r="L37" s="117">
        <f t="shared" si="5"/>
        <v>3.3333333333333335E-3</v>
      </c>
      <c r="M37" s="117">
        <f t="shared" si="5"/>
        <v>3.3333333333333335E-3</v>
      </c>
      <c r="N37" s="117">
        <f t="shared" si="5"/>
        <v>3.3333333333333335E-3</v>
      </c>
    </row>
    <row r="38" spans="1:14" s="4" customFormat="1" hidden="1" x14ac:dyDescent="0.25">
      <c r="B38" s="35" t="str">
        <f t="shared" si="2"/>
        <v>Canyoning</v>
      </c>
      <c r="C38" s="117">
        <f t="shared" ref="C38:N38" si="6">VLOOKUP(C28,$C$11:$D$15,2,FALSE)</f>
        <v>3.3333333333333335E-3</v>
      </c>
      <c r="D38" s="117">
        <f t="shared" si="6"/>
        <v>3.3333333333333335E-3</v>
      </c>
      <c r="E38" s="117">
        <f t="shared" si="6"/>
        <v>3.3333333333333335E-3</v>
      </c>
      <c r="F38" s="117">
        <f t="shared" si="6"/>
        <v>3.3333333333333335E-3</v>
      </c>
      <c r="G38" s="117">
        <f t="shared" si="6"/>
        <v>3.3333333333333335E-3</v>
      </c>
      <c r="H38" s="117">
        <f t="shared" si="6"/>
        <v>3.3333333333333335E-3</v>
      </c>
      <c r="I38" s="117">
        <f t="shared" si="6"/>
        <v>3.3333333333333335E-3</v>
      </c>
      <c r="J38" s="117">
        <f t="shared" si="6"/>
        <v>3.3333333333333335E-3</v>
      </c>
      <c r="K38" s="117">
        <f t="shared" si="6"/>
        <v>3.3333333333333335E-3</v>
      </c>
      <c r="L38" s="117">
        <f t="shared" si="6"/>
        <v>3.3333333333333335E-3</v>
      </c>
      <c r="M38" s="117">
        <f t="shared" si="6"/>
        <v>3.3333333333333335E-3</v>
      </c>
      <c r="N38" s="117">
        <f t="shared" si="6"/>
        <v>3.3333333333333335E-3</v>
      </c>
    </row>
    <row r="39" spans="1:14" s="4" customFormat="1" hidden="1" x14ac:dyDescent="0.25">
      <c r="B39" s="35" t="str">
        <f t="shared" si="2"/>
        <v>Riverrafting</v>
      </c>
      <c r="C39" s="117">
        <f t="shared" ref="C39:N39" si="7">VLOOKUP(C29,$C$11:$D$15,2,FALSE)</f>
        <v>3.3333333333333335E-3</v>
      </c>
      <c r="D39" s="117">
        <f t="shared" si="7"/>
        <v>3.3333333333333335E-3</v>
      </c>
      <c r="E39" s="117">
        <f t="shared" si="7"/>
        <v>3.3333333333333335E-3</v>
      </c>
      <c r="F39" s="117">
        <f t="shared" si="7"/>
        <v>3.3333333333333335E-3</v>
      </c>
      <c r="G39" s="117">
        <f t="shared" si="7"/>
        <v>3.3333333333333335E-3</v>
      </c>
      <c r="H39" s="117">
        <f t="shared" si="7"/>
        <v>3.3333333333333335E-3</v>
      </c>
      <c r="I39" s="117">
        <f t="shared" si="7"/>
        <v>3.3333333333333335E-3</v>
      </c>
      <c r="J39" s="117">
        <f t="shared" si="7"/>
        <v>3.3333333333333335E-3</v>
      </c>
      <c r="K39" s="117">
        <f t="shared" si="7"/>
        <v>3.3333333333333335E-3</v>
      </c>
      <c r="L39" s="117">
        <f t="shared" si="7"/>
        <v>3.3333333333333335E-3</v>
      </c>
      <c r="M39" s="117">
        <f t="shared" si="7"/>
        <v>3.3333333333333335E-3</v>
      </c>
      <c r="N39" s="117">
        <f t="shared" si="7"/>
        <v>3.3333333333333335E-3</v>
      </c>
    </row>
    <row r="40" spans="1:14" s="4" customFormat="1" hidden="1" x14ac:dyDescent="0.25">
      <c r="B40" s="35" t="str">
        <f t="shared" si="2"/>
        <v>a</v>
      </c>
      <c r="C40" s="117">
        <f t="shared" ref="C40:N40" si="8">VLOOKUP(C30,$C$11:$D$15,2,FALSE)</f>
        <v>3.3333333333333335E-3</v>
      </c>
      <c r="D40" s="117">
        <f t="shared" si="8"/>
        <v>3.3333333333333335E-3</v>
      </c>
      <c r="E40" s="117">
        <f t="shared" si="8"/>
        <v>3.3333333333333335E-3</v>
      </c>
      <c r="F40" s="117">
        <f t="shared" si="8"/>
        <v>3.3333333333333335E-3</v>
      </c>
      <c r="G40" s="117">
        <f t="shared" si="8"/>
        <v>3.3333333333333335E-3</v>
      </c>
      <c r="H40" s="117">
        <f t="shared" si="8"/>
        <v>3.3333333333333335E-3</v>
      </c>
      <c r="I40" s="117">
        <f t="shared" si="8"/>
        <v>3.3333333333333335E-3</v>
      </c>
      <c r="J40" s="117">
        <f t="shared" si="8"/>
        <v>3.3333333333333335E-3</v>
      </c>
      <c r="K40" s="117">
        <f t="shared" si="8"/>
        <v>3.3333333333333335E-3</v>
      </c>
      <c r="L40" s="117">
        <f t="shared" si="8"/>
        <v>3.3333333333333335E-3</v>
      </c>
      <c r="M40" s="117">
        <f t="shared" si="8"/>
        <v>3.3333333333333335E-3</v>
      </c>
      <c r="N40" s="117">
        <f t="shared" si="8"/>
        <v>3.3333333333333335E-3</v>
      </c>
    </row>
    <row r="41" spans="1:14" s="4" customFormat="1" hidden="1" x14ac:dyDescent="0.25">
      <c r="B41" s="35" t="str">
        <f t="shared" si="2"/>
        <v>b</v>
      </c>
      <c r="C41" s="117">
        <f t="shared" ref="C41:N41" si="9">VLOOKUP(C31,$C$11:$D$15,2,FALSE)</f>
        <v>3.3333333333333335E-3</v>
      </c>
      <c r="D41" s="117">
        <f t="shared" si="9"/>
        <v>3.3333333333333335E-3</v>
      </c>
      <c r="E41" s="117">
        <f t="shared" si="9"/>
        <v>3.3333333333333335E-3</v>
      </c>
      <c r="F41" s="117">
        <f t="shared" si="9"/>
        <v>3.3333333333333335E-3</v>
      </c>
      <c r="G41" s="117">
        <f t="shared" si="9"/>
        <v>3.3333333333333335E-3</v>
      </c>
      <c r="H41" s="117">
        <f t="shared" si="9"/>
        <v>3.3333333333333335E-3</v>
      </c>
      <c r="I41" s="117">
        <f t="shared" si="9"/>
        <v>3.3333333333333335E-3</v>
      </c>
      <c r="J41" s="117">
        <f t="shared" si="9"/>
        <v>3.3333333333333335E-3</v>
      </c>
      <c r="K41" s="117">
        <f t="shared" si="9"/>
        <v>3.3333333333333335E-3</v>
      </c>
      <c r="L41" s="117">
        <f t="shared" si="9"/>
        <v>3.3333333333333335E-3</v>
      </c>
      <c r="M41" s="117">
        <f t="shared" si="9"/>
        <v>3.3333333333333335E-3</v>
      </c>
      <c r="N41" s="117">
        <f t="shared" si="9"/>
        <v>3.3333333333333335E-3</v>
      </c>
    </row>
    <row r="42" spans="1:14" s="4" customFormat="1" ht="13" x14ac:dyDescent="0.3">
      <c r="B42" s="50"/>
      <c r="C42" s="12"/>
      <c r="D42" s="12"/>
      <c r="E42" s="12"/>
      <c r="F42" s="12"/>
      <c r="G42" s="12"/>
      <c r="H42" s="12"/>
      <c r="I42" s="12"/>
      <c r="J42" s="12"/>
      <c r="K42" s="12"/>
      <c r="L42" s="12"/>
      <c r="M42" s="12"/>
      <c r="N42" s="12"/>
    </row>
    <row r="43" spans="1:14" s="19" customFormat="1" ht="13" x14ac:dyDescent="0.3">
      <c r="A43" s="97">
        <v>3</v>
      </c>
      <c r="B43" s="34" t="s">
        <v>61</v>
      </c>
      <c r="C43" s="51"/>
    </row>
    <row r="44" spans="1:14" ht="13" x14ac:dyDescent="0.3">
      <c r="B44" s="1" t="s">
        <v>54</v>
      </c>
      <c r="C44" s="4"/>
      <c r="G44" s="19"/>
      <c r="H44" s="19"/>
      <c r="I44" s="19"/>
      <c r="J44" s="19"/>
      <c r="K44" s="19"/>
      <c r="L44" s="19"/>
      <c r="M44" s="19"/>
    </row>
    <row r="45" spans="1:14" ht="13" x14ac:dyDescent="0.3">
      <c r="B45" s="76"/>
      <c r="C45" s="2" t="s">
        <v>10</v>
      </c>
      <c r="D45" s="2" t="s">
        <v>3</v>
      </c>
      <c r="G45" s="19"/>
      <c r="H45" s="19"/>
      <c r="I45" s="19"/>
      <c r="J45" s="19"/>
      <c r="K45" s="19"/>
      <c r="L45" s="19"/>
      <c r="M45" s="34"/>
    </row>
    <row r="46" spans="1:14" ht="13" x14ac:dyDescent="0.3">
      <c r="B46" s="109" t="s">
        <v>62</v>
      </c>
      <c r="C46" s="105">
        <v>5</v>
      </c>
      <c r="D46" s="77">
        <v>3</v>
      </c>
      <c r="G46" s="7"/>
      <c r="H46" s="7"/>
      <c r="J46" s="143"/>
      <c r="K46" s="143"/>
      <c r="M46" s="144"/>
    </row>
    <row r="47" spans="1:14" ht="13" x14ac:dyDescent="0.3">
      <c r="B47" s="109" t="s">
        <v>63</v>
      </c>
      <c r="C47" s="106">
        <v>4</v>
      </c>
      <c r="D47" s="77">
        <v>2</v>
      </c>
      <c r="G47" s="7"/>
      <c r="H47" s="7"/>
      <c r="J47" s="143"/>
      <c r="K47" s="143"/>
      <c r="M47" s="144"/>
    </row>
    <row r="48" spans="1:14" ht="13" x14ac:dyDescent="0.3">
      <c r="B48" s="109" t="s">
        <v>64</v>
      </c>
      <c r="C48" s="106">
        <v>3</v>
      </c>
      <c r="D48" s="77">
        <v>1.5</v>
      </c>
      <c r="G48" s="7"/>
      <c r="H48" s="7"/>
      <c r="J48" s="143"/>
      <c r="K48" s="143"/>
      <c r="M48" s="144"/>
    </row>
    <row r="49" spans="2:14" ht="13" x14ac:dyDescent="0.3">
      <c r="B49" s="109" t="s">
        <v>65</v>
      </c>
      <c r="C49" s="106">
        <v>2</v>
      </c>
      <c r="D49" s="77">
        <v>1</v>
      </c>
      <c r="G49" s="7"/>
      <c r="H49" s="7"/>
      <c r="J49" s="143"/>
      <c r="K49" s="143"/>
      <c r="M49" s="145"/>
    </row>
    <row r="50" spans="2:14" s="19" customFormat="1" ht="13" x14ac:dyDescent="0.3">
      <c r="B50" s="110" t="s">
        <v>66</v>
      </c>
      <c r="C50" s="108">
        <v>1</v>
      </c>
      <c r="D50" s="77">
        <v>0.5</v>
      </c>
      <c r="E50" s="32" t="s">
        <v>55</v>
      </c>
      <c r="F50"/>
      <c r="G50" s="7"/>
      <c r="H50" s="7"/>
      <c r="I50"/>
      <c r="J50" s="143"/>
      <c r="K50" s="143"/>
      <c r="M50" s="146"/>
    </row>
    <row r="51" spans="2:14" s="19" customFormat="1" ht="13" x14ac:dyDescent="0.3">
      <c r="B51" s="33"/>
      <c r="C51" s="30"/>
      <c r="D51" s="17"/>
      <c r="E51" s="32"/>
      <c r="G51" s="26"/>
      <c r="H51" s="26"/>
    </row>
    <row r="52" spans="2:14" ht="13" x14ac:dyDescent="0.3">
      <c r="B52" s="1" t="s">
        <v>46</v>
      </c>
      <c r="D52" s="28"/>
    </row>
    <row r="53" spans="2:14" ht="13" x14ac:dyDescent="0.3">
      <c r="B53" s="80" t="s">
        <v>56</v>
      </c>
      <c r="D53" s="28"/>
    </row>
    <row r="54" spans="2:14" ht="13" x14ac:dyDescent="0.3">
      <c r="B54" s="80" t="s">
        <v>57</v>
      </c>
      <c r="D54" s="28"/>
    </row>
    <row r="55" spans="2:14" ht="13" x14ac:dyDescent="0.3">
      <c r="B55" s="80" t="s">
        <v>58</v>
      </c>
      <c r="D55" s="28"/>
    </row>
    <row r="56" spans="2:14" ht="13" x14ac:dyDescent="0.3">
      <c r="B56" s="80" t="s">
        <v>59</v>
      </c>
      <c r="D56" s="28"/>
    </row>
    <row r="58" spans="2:14" ht="13.5" thickBot="1" x14ac:dyDescent="0.35">
      <c r="B58" s="2" t="s">
        <v>60</v>
      </c>
      <c r="C58" s="73" t="str">
        <f>C23</f>
        <v>Gen</v>
      </c>
      <c r="D58" s="73" t="str">
        <f t="shared" ref="D58:N58" si="10">D23</f>
        <v>Feb</v>
      </c>
      <c r="E58" s="73" t="str">
        <f t="shared" si="10"/>
        <v>Mar</v>
      </c>
      <c r="F58" s="73" t="str">
        <f t="shared" si="10"/>
        <v>Apr</v>
      </c>
      <c r="G58" s="73" t="str">
        <f t="shared" si="10"/>
        <v>Mag</v>
      </c>
      <c r="H58" s="73" t="str">
        <f t="shared" si="10"/>
        <v>Giu</v>
      </c>
      <c r="I58" s="73" t="str">
        <f t="shared" si="10"/>
        <v>Lug</v>
      </c>
      <c r="J58" s="73" t="str">
        <f t="shared" si="10"/>
        <v>Ago</v>
      </c>
      <c r="K58" s="73" t="str">
        <f t="shared" si="10"/>
        <v>Set</v>
      </c>
      <c r="L58" s="73" t="str">
        <f t="shared" si="10"/>
        <v>Ott</v>
      </c>
      <c r="M58" s="73" t="str">
        <f t="shared" si="10"/>
        <v>Nov</v>
      </c>
      <c r="N58" s="73" t="str">
        <f t="shared" si="10"/>
        <v>Dic</v>
      </c>
    </row>
    <row r="59" spans="2:14" ht="13" x14ac:dyDescent="0.3">
      <c r="B59" s="81" t="str">
        <f>B24</f>
        <v>Campeggiatori abusivi</v>
      </c>
      <c r="C59" s="82">
        <v>1</v>
      </c>
      <c r="D59" s="74">
        <v>1</v>
      </c>
      <c r="E59" s="74">
        <v>1</v>
      </c>
      <c r="F59" s="74">
        <v>1</v>
      </c>
      <c r="G59" s="74">
        <v>2</v>
      </c>
      <c r="H59" s="74">
        <v>2</v>
      </c>
      <c r="I59" s="74">
        <v>2</v>
      </c>
      <c r="J59" s="74">
        <v>2</v>
      </c>
      <c r="K59" s="74">
        <v>2</v>
      </c>
      <c r="L59" s="74">
        <v>1</v>
      </c>
      <c r="M59" s="74">
        <v>1</v>
      </c>
      <c r="N59" s="75">
        <v>1</v>
      </c>
    </row>
    <row r="60" spans="2:14" ht="13" x14ac:dyDescent="0.3">
      <c r="B60" s="81" t="str">
        <f t="shared" ref="B60:B66" si="11">B25</f>
        <v>Pescatori</v>
      </c>
      <c r="C60" s="83">
        <v>1</v>
      </c>
      <c r="D60" s="47">
        <v>1</v>
      </c>
      <c r="E60" s="47">
        <v>2</v>
      </c>
      <c r="F60" s="47">
        <v>2</v>
      </c>
      <c r="G60" s="47">
        <v>2</v>
      </c>
      <c r="H60" s="47">
        <v>2</v>
      </c>
      <c r="I60" s="47">
        <v>2</v>
      </c>
      <c r="J60" s="47">
        <v>2</v>
      </c>
      <c r="K60" s="47">
        <v>2</v>
      </c>
      <c r="L60" s="47">
        <v>1</v>
      </c>
      <c r="M60" s="47">
        <v>1</v>
      </c>
      <c r="N60" s="53">
        <v>1</v>
      </c>
    </row>
    <row r="61" spans="2:14" ht="13" x14ac:dyDescent="0.3">
      <c r="B61" s="81" t="str">
        <f t="shared" si="11"/>
        <v>Bagnanti</v>
      </c>
      <c r="C61" s="83">
        <v>1</v>
      </c>
      <c r="D61" s="47">
        <v>1</v>
      </c>
      <c r="E61" s="47">
        <v>1</v>
      </c>
      <c r="F61" s="47">
        <v>1</v>
      </c>
      <c r="G61" s="47">
        <v>2</v>
      </c>
      <c r="H61" s="47">
        <v>3</v>
      </c>
      <c r="I61" s="47">
        <v>5</v>
      </c>
      <c r="J61" s="47">
        <v>5</v>
      </c>
      <c r="K61" s="47">
        <v>3</v>
      </c>
      <c r="L61" s="47">
        <v>1</v>
      </c>
      <c r="M61" s="47">
        <v>1</v>
      </c>
      <c r="N61" s="53">
        <v>1</v>
      </c>
    </row>
    <row r="62" spans="2:14" ht="13" x14ac:dyDescent="0.3">
      <c r="B62" s="81" t="str">
        <f t="shared" si="11"/>
        <v>Sub</v>
      </c>
      <c r="C62" s="83">
        <v>1</v>
      </c>
      <c r="D62" s="47">
        <v>1</v>
      </c>
      <c r="E62" s="47">
        <v>1</v>
      </c>
      <c r="F62" s="47">
        <v>1</v>
      </c>
      <c r="G62" s="47">
        <v>1</v>
      </c>
      <c r="H62" s="47">
        <v>1</v>
      </c>
      <c r="I62" s="47">
        <v>1</v>
      </c>
      <c r="J62" s="47">
        <v>1</v>
      </c>
      <c r="K62" s="47">
        <v>1</v>
      </c>
      <c r="L62" s="47">
        <v>1</v>
      </c>
      <c r="M62" s="47">
        <v>1</v>
      </c>
      <c r="N62" s="53">
        <v>1</v>
      </c>
    </row>
    <row r="63" spans="2:14" ht="13" x14ac:dyDescent="0.3">
      <c r="B63" s="81" t="str">
        <f t="shared" si="11"/>
        <v>Canyoning</v>
      </c>
      <c r="C63" s="83">
        <v>1</v>
      </c>
      <c r="D63" s="47">
        <v>1</v>
      </c>
      <c r="E63" s="47">
        <v>1</v>
      </c>
      <c r="F63" s="47">
        <v>1</v>
      </c>
      <c r="G63" s="47">
        <v>1</v>
      </c>
      <c r="H63" s="47">
        <v>1</v>
      </c>
      <c r="I63" s="47">
        <v>1</v>
      </c>
      <c r="J63" s="47">
        <v>1</v>
      </c>
      <c r="K63" s="47">
        <v>1</v>
      </c>
      <c r="L63" s="47">
        <v>1</v>
      </c>
      <c r="M63" s="47">
        <v>1</v>
      </c>
      <c r="N63" s="53">
        <v>1</v>
      </c>
    </row>
    <row r="64" spans="2:14" ht="13" x14ac:dyDescent="0.3">
      <c r="B64" s="81" t="str">
        <f t="shared" si="11"/>
        <v>Riverrafting</v>
      </c>
      <c r="C64" s="83">
        <v>1</v>
      </c>
      <c r="D64" s="47">
        <v>1</v>
      </c>
      <c r="E64" s="47">
        <v>1</v>
      </c>
      <c r="F64" s="47">
        <v>1</v>
      </c>
      <c r="G64" s="47">
        <v>1</v>
      </c>
      <c r="H64" s="47">
        <v>1</v>
      </c>
      <c r="I64" s="47">
        <v>1</v>
      </c>
      <c r="J64" s="47">
        <v>1</v>
      </c>
      <c r="K64" s="47">
        <v>1</v>
      </c>
      <c r="L64" s="47">
        <v>1</v>
      </c>
      <c r="M64" s="47">
        <v>1</v>
      </c>
      <c r="N64" s="53">
        <v>1</v>
      </c>
    </row>
    <row r="65" spans="1:14" ht="13" x14ac:dyDescent="0.3">
      <c r="B65" s="81" t="str">
        <f t="shared" si="11"/>
        <v>a</v>
      </c>
      <c r="C65" s="83">
        <v>1</v>
      </c>
      <c r="D65" s="47">
        <v>1</v>
      </c>
      <c r="E65" s="47">
        <v>1</v>
      </c>
      <c r="F65" s="47">
        <v>1</v>
      </c>
      <c r="G65" s="47">
        <v>1</v>
      </c>
      <c r="H65" s="47">
        <v>1</v>
      </c>
      <c r="I65" s="47">
        <v>1</v>
      </c>
      <c r="J65" s="47">
        <v>1</v>
      </c>
      <c r="K65" s="47">
        <v>1</v>
      </c>
      <c r="L65" s="47">
        <v>1</v>
      </c>
      <c r="M65" s="47">
        <v>1</v>
      </c>
      <c r="N65" s="53">
        <v>1</v>
      </c>
    </row>
    <row r="66" spans="1:14" ht="13.5" thickBot="1" x14ac:dyDescent="0.35">
      <c r="B66" s="81" t="str">
        <f t="shared" si="11"/>
        <v>b</v>
      </c>
      <c r="C66" s="84">
        <v>1</v>
      </c>
      <c r="D66" s="54">
        <v>1</v>
      </c>
      <c r="E66" s="54">
        <v>1</v>
      </c>
      <c r="F66" s="54">
        <v>1</v>
      </c>
      <c r="G66" s="54">
        <v>1</v>
      </c>
      <c r="H66" s="54">
        <v>1</v>
      </c>
      <c r="I66" s="54">
        <v>1</v>
      </c>
      <c r="J66" s="54">
        <v>1</v>
      </c>
      <c r="K66" s="54">
        <v>1</v>
      </c>
      <c r="L66" s="54">
        <v>1</v>
      </c>
      <c r="M66" s="54">
        <v>1</v>
      </c>
      <c r="N66" s="55">
        <v>1</v>
      </c>
    </row>
    <row r="67" spans="1:14" ht="13" hidden="1" x14ac:dyDescent="0.3">
      <c r="B67" s="6"/>
      <c r="C67" s="7"/>
      <c r="D67" s="7"/>
      <c r="E67" s="7"/>
      <c r="F67" s="7"/>
      <c r="G67" s="7"/>
      <c r="H67" s="7"/>
      <c r="I67" s="7"/>
      <c r="J67" s="7"/>
      <c r="K67" s="7"/>
      <c r="L67" s="7"/>
      <c r="M67" s="7"/>
      <c r="N67" s="7"/>
    </row>
    <row r="68" spans="1:14" s="4" customFormat="1" ht="13" hidden="1" x14ac:dyDescent="0.3">
      <c r="B68" s="24" t="str">
        <f>B58</f>
        <v>Ore-uomo "A"</v>
      </c>
      <c r="C68" s="11" t="str">
        <f>C33</f>
        <v>Gen</v>
      </c>
      <c r="D68" s="11" t="str">
        <f t="shared" ref="D68:N68" si="12">D33</f>
        <v>Feb</v>
      </c>
      <c r="E68" s="11" t="str">
        <f t="shared" si="12"/>
        <v>Mar</v>
      </c>
      <c r="F68" s="11" t="str">
        <f t="shared" si="12"/>
        <v>Apr</v>
      </c>
      <c r="G68" s="11" t="str">
        <f t="shared" si="12"/>
        <v>Mag</v>
      </c>
      <c r="H68" s="11" t="str">
        <f t="shared" si="12"/>
        <v>Giu</v>
      </c>
      <c r="I68" s="11" t="str">
        <f t="shared" si="12"/>
        <v>Lug</v>
      </c>
      <c r="J68" s="11" t="str">
        <f t="shared" si="12"/>
        <v>Ago</v>
      </c>
      <c r="K68" s="11" t="str">
        <f t="shared" si="12"/>
        <v>Set</v>
      </c>
      <c r="L68" s="11" t="str">
        <f t="shared" si="12"/>
        <v>Ott</v>
      </c>
      <c r="M68" s="11" t="str">
        <f t="shared" si="12"/>
        <v>Nov</v>
      </c>
      <c r="N68" s="11" t="str">
        <f t="shared" si="12"/>
        <v>Dic</v>
      </c>
    </row>
    <row r="69" spans="1:14" s="4" customFormat="1" hidden="1" x14ac:dyDescent="0.25">
      <c r="B69" s="35" t="str">
        <f>B59</f>
        <v>Campeggiatori abusivi</v>
      </c>
      <c r="C69" s="117">
        <f t="shared" ref="C69:N69" si="13">VLOOKUP(C59,$C$46:$D$50,2,FALSE)</f>
        <v>0.5</v>
      </c>
      <c r="D69" s="117">
        <f t="shared" si="13"/>
        <v>0.5</v>
      </c>
      <c r="E69" s="117">
        <f t="shared" si="13"/>
        <v>0.5</v>
      </c>
      <c r="F69" s="117">
        <f t="shared" si="13"/>
        <v>0.5</v>
      </c>
      <c r="G69" s="117">
        <f t="shared" si="13"/>
        <v>1</v>
      </c>
      <c r="H69" s="117">
        <f t="shared" si="13"/>
        <v>1</v>
      </c>
      <c r="I69" s="117">
        <f t="shared" si="13"/>
        <v>1</v>
      </c>
      <c r="J69" s="117">
        <f t="shared" si="13"/>
        <v>1</v>
      </c>
      <c r="K69" s="117">
        <f t="shared" si="13"/>
        <v>1</v>
      </c>
      <c r="L69" s="117">
        <f t="shared" si="13"/>
        <v>0.5</v>
      </c>
      <c r="M69" s="117">
        <f t="shared" si="13"/>
        <v>0.5</v>
      </c>
      <c r="N69" s="117">
        <f t="shared" si="13"/>
        <v>0.5</v>
      </c>
    </row>
    <row r="70" spans="1:14" s="4" customFormat="1" hidden="1" x14ac:dyDescent="0.25">
      <c r="B70" s="35" t="str">
        <f t="shared" ref="B70:B76" si="14">B60</f>
        <v>Pescatori</v>
      </c>
      <c r="C70" s="117">
        <f t="shared" ref="C70:N70" si="15">VLOOKUP(C60,$C$46:$D$50,2,FALSE)</f>
        <v>0.5</v>
      </c>
      <c r="D70" s="117">
        <f t="shared" si="15"/>
        <v>0.5</v>
      </c>
      <c r="E70" s="117">
        <f t="shared" si="15"/>
        <v>1</v>
      </c>
      <c r="F70" s="117">
        <f t="shared" si="15"/>
        <v>1</v>
      </c>
      <c r="G70" s="117">
        <f t="shared" si="15"/>
        <v>1</v>
      </c>
      <c r="H70" s="117">
        <f t="shared" si="15"/>
        <v>1</v>
      </c>
      <c r="I70" s="117">
        <f t="shared" si="15"/>
        <v>1</v>
      </c>
      <c r="J70" s="117">
        <f t="shared" si="15"/>
        <v>1</v>
      </c>
      <c r="K70" s="117">
        <f t="shared" si="15"/>
        <v>1</v>
      </c>
      <c r="L70" s="117">
        <f t="shared" si="15"/>
        <v>0.5</v>
      </c>
      <c r="M70" s="117">
        <f t="shared" si="15"/>
        <v>0.5</v>
      </c>
      <c r="N70" s="117">
        <f t="shared" si="15"/>
        <v>0.5</v>
      </c>
    </row>
    <row r="71" spans="1:14" s="4" customFormat="1" hidden="1" x14ac:dyDescent="0.25">
      <c r="B71" s="35" t="str">
        <f t="shared" si="14"/>
        <v>Bagnanti</v>
      </c>
      <c r="C71" s="117">
        <f t="shared" ref="C71:N71" si="16">VLOOKUP(C61,$C$46:$D$50,2,FALSE)</f>
        <v>0.5</v>
      </c>
      <c r="D71" s="117">
        <f t="shared" si="16"/>
        <v>0.5</v>
      </c>
      <c r="E71" s="117">
        <f t="shared" si="16"/>
        <v>0.5</v>
      </c>
      <c r="F71" s="117">
        <f t="shared" si="16"/>
        <v>0.5</v>
      </c>
      <c r="G71" s="117">
        <f t="shared" si="16"/>
        <v>1</v>
      </c>
      <c r="H71" s="117">
        <f t="shared" si="16"/>
        <v>1.5</v>
      </c>
      <c r="I71" s="117">
        <f t="shared" si="16"/>
        <v>3</v>
      </c>
      <c r="J71" s="117">
        <f t="shared" si="16"/>
        <v>3</v>
      </c>
      <c r="K71" s="117">
        <f t="shared" si="16"/>
        <v>1.5</v>
      </c>
      <c r="L71" s="117">
        <f t="shared" si="16"/>
        <v>0.5</v>
      </c>
      <c r="M71" s="117">
        <f t="shared" si="16"/>
        <v>0.5</v>
      </c>
      <c r="N71" s="117">
        <f t="shared" si="16"/>
        <v>0.5</v>
      </c>
    </row>
    <row r="72" spans="1:14" s="4" customFormat="1" ht="14.25" hidden="1" customHeight="1" x14ac:dyDescent="0.25">
      <c r="B72" s="35" t="str">
        <f t="shared" si="14"/>
        <v>Sub</v>
      </c>
      <c r="C72" s="117">
        <f t="shared" ref="C72:N72" si="17">VLOOKUP(C62,$C$46:$D$50,2,FALSE)</f>
        <v>0.5</v>
      </c>
      <c r="D72" s="117">
        <f t="shared" si="17"/>
        <v>0.5</v>
      </c>
      <c r="E72" s="117">
        <f t="shared" si="17"/>
        <v>0.5</v>
      </c>
      <c r="F72" s="117">
        <f t="shared" si="17"/>
        <v>0.5</v>
      </c>
      <c r="G72" s="117">
        <f t="shared" si="17"/>
        <v>0.5</v>
      </c>
      <c r="H72" s="117">
        <f t="shared" si="17"/>
        <v>0.5</v>
      </c>
      <c r="I72" s="117">
        <f t="shared" si="17"/>
        <v>0.5</v>
      </c>
      <c r="J72" s="117">
        <f t="shared" si="17"/>
        <v>0.5</v>
      </c>
      <c r="K72" s="117">
        <f t="shared" si="17"/>
        <v>0.5</v>
      </c>
      <c r="L72" s="117">
        <f t="shared" si="17"/>
        <v>0.5</v>
      </c>
      <c r="M72" s="117">
        <f t="shared" si="17"/>
        <v>0.5</v>
      </c>
      <c r="N72" s="117">
        <f t="shared" si="17"/>
        <v>0.5</v>
      </c>
    </row>
    <row r="73" spans="1:14" s="4" customFormat="1" hidden="1" x14ac:dyDescent="0.25">
      <c r="B73" s="35" t="str">
        <f t="shared" si="14"/>
        <v>Canyoning</v>
      </c>
      <c r="C73" s="117">
        <f t="shared" ref="C73:N73" si="18">VLOOKUP(C63,$C$46:$D$50,2,FALSE)</f>
        <v>0.5</v>
      </c>
      <c r="D73" s="117">
        <f t="shared" si="18"/>
        <v>0.5</v>
      </c>
      <c r="E73" s="117">
        <f t="shared" si="18"/>
        <v>0.5</v>
      </c>
      <c r="F73" s="117">
        <f t="shared" si="18"/>
        <v>0.5</v>
      </c>
      <c r="G73" s="117">
        <f t="shared" si="18"/>
        <v>0.5</v>
      </c>
      <c r="H73" s="117">
        <f t="shared" si="18"/>
        <v>0.5</v>
      </c>
      <c r="I73" s="117">
        <f t="shared" si="18"/>
        <v>0.5</v>
      </c>
      <c r="J73" s="117">
        <f t="shared" si="18"/>
        <v>0.5</v>
      </c>
      <c r="K73" s="117">
        <f t="shared" si="18"/>
        <v>0.5</v>
      </c>
      <c r="L73" s="117">
        <f t="shared" si="18"/>
        <v>0.5</v>
      </c>
      <c r="M73" s="117">
        <f t="shared" si="18"/>
        <v>0.5</v>
      </c>
      <c r="N73" s="117">
        <f t="shared" si="18"/>
        <v>0.5</v>
      </c>
    </row>
    <row r="74" spans="1:14" s="4" customFormat="1" hidden="1" x14ac:dyDescent="0.25">
      <c r="B74" s="35" t="str">
        <f t="shared" si="14"/>
        <v>Riverrafting</v>
      </c>
      <c r="C74" s="117">
        <f t="shared" ref="C74:N74" si="19">VLOOKUP(C64,$C$46:$D$50,2,FALSE)</f>
        <v>0.5</v>
      </c>
      <c r="D74" s="117">
        <f t="shared" si="19"/>
        <v>0.5</v>
      </c>
      <c r="E74" s="117">
        <f t="shared" si="19"/>
        <v>0.5</v>
      </c>
      <c r="F74" s="117">
        <f t="shared" si="19"/>
        <v>0.5</v>
      </c>
      <c r="G74" s="117">
        <f t="shared" si="19"/>
        <v>0.5</v>
      </c>
      <c r="H74" s="117">
        <f t="shared" si="19"/>
        <v>0.5</v>
      </c>
      <c r="I74" s="117">
        <f t="shared" si="19"/>
        <v>0.5</v>
      </c>
      <c r="J74" s="117">
        <f t="shared" si="19"/>
        <v>0.5</v>
      </c>
      <c r="K74" s="117">
        <f t="shared" si="19"/>
        <v>0.5</v>
      </c>
      <c r="L74" s="117">
        <f t="shared" si="19"/>
        <v>0.5</v>
      </c>
      <c r="M74" s="117">
        <f t="shared" si="19"/>
        <v>0.5</v>
      </c>
      <c r="N74" s="117">
        <f t="shared" si="19"/>
        <v>0.5</v>
      </c>
    </row>
    <row r="75" spans="1:14" s="4" customFormat="1" hidden="1" x14ac:dyDescent="0.25">
      <c r="B75" s="35" t="str">
        <f t="shared" si="14"/>
        <v>a</v>
      </c>
      <c r="C75" s="117">
        <f t="shared" ref="C75:N75" si="20">VLOOKUP(C65,$C$46:$D$50,2,FALSE)</f>
        <v>0.5</v>
      </c>
      <c r="D75" s="117">
        <f t="shared" si="20"/>
        <v>0.5</v>
      </c>
      <c r="E75" s="117">
        <f t="shared" si="20"/>
        <v>0.5</v>
      </c>
      <c r="F75" s="117">
        <f t="shared" si="20"/>
        <v>0.5</v>
      </c>
      <c r="G75" s="117">
        <f t="shared" si="20"/>
        <v>0.5</v>
      </c>
      <c r="H75" s="117">
        <f t="shared" si="20"/>
        <v>0.5</v>
      </c>
      <c r="I75" s="117">
        <f t="shared" si="20"/>
        <v>0.5</v>
      </c>
      <c r="J75" s="117">
        <f t="shared" si="20"/>
        <v>0.5</v>
      </c>
      <c r="K75" s="117">
        <f t="shared" si="20"/>
        <v>0.5</v>
      </c>
      <c r="L75" s="117">
        <f t="shared" si="20"/>
        <v>0.5</v>
      </c>
      <c r="M75" s="117">
        <f t="shared" si="20"/>
        <v>0.5</v>
      </c>
      <c r="N75" s="117">
        <f t="shared" si="20"/>
        <v>0.5</v>
      </c>
    </row>
    <row r="76" spans="1:14" s="4" customFormat="1" hidden="1" x14ac:dyDescent="0.25">
      <c r="B76" s="35" t="str">
        <f t="shared" si="14"/>
        <v>b</v>
      </c>
      <c r="C76" s="117">
        <f t="shared" ref="C76:N76" si="21">VLOOKUP(C66,$C$46:$D$50,2,FALSE)</f>
        <v>0.5</v>
      </c>
      <c r="D76" s="117">
        <f t="shared" si="21"/>
        <v>0.5</v>
      </c>
      <c r="E76" s="117">
        <f t="shared" si="21"/>
        <v>0.5</v>
      </c>
      <c r="F76" s="117">
        <f t="shared" si="21"/>
        <v>0.5</v>
      </c>
      <c r="G76" s="117">
        <f t="shared" si="21"/>
        <v>0.5</v>
      </c>
      <c r="H76" s="117">
        <f t="shared" si="21"/>
        <v>0.5</v>
      </c>
      <c r="I76" s="117">
        <f t="shared" si="21"/>
        <v>0.5</v>
      </c>
      <c r="J76" s="117">
        <f t="shared" si="21"/>
        <v>0.5</v>
      </c>
      <c r="K76" s="117">
        <f t="shared" si="21"/>
        <v>0.5</v>
      </c>
      <c r="L76" s="117">
        <f t="shared" si="21"/>
        <v>0.5</v>
      </c>
      <c r="M76" s="117">
        <f t="shared" si="21"/>
        <v>0.5</v>
      </c>
      <c r="N76" s="117">
        <f t="shared" si="21"/>
        <v>0.5</v>
      </c>
    </row>
    <row r="77" spans="1:14" s="4" customFormat="1" ht="13" x14ac:dyDescent="0.3">
      <c r="B77" s="50"/>
      <c r="C77" s="12"/>
      <c r="D77" s="12"/>
      <c r="E77" s="12"/>
      <c r="F77" s="12"/>
      <c r="G77" s="12"/>
      <c r="H77" s="12"/>
      <c r="I77" s="12"/>
      <c r="J77" s="12"/>
      <c r="K77" s="12"/>
      <c r="L77" s="12"/>
      <c r="M77" s="12"/>
      <c r="N77" s="12"/>
    </row>
    <row r="78" spans="1:14" s="19" customFormat="1" ht="13" x14ac:dyDescent="0.3">
      <c r="A78" s="97">
        <v>4</v>
      </c>
      <c r="B78" s="34" t="s">
        <v>76</v>
      </c>
    </row>
    <row r="79" spans="1:14" ht="13" x14ac:dyDescent="0.3">
      <c r="B79" s="1" t="s">
        <v>163</v>
      </c>
    </row>
    <row r="80" spans="1:14" ht="13" x14ac:dyDescent="0.3">
      <c r="B80" s="76"/>
      <c r="C80" s="2" t="s">
        <v>11</v>
      </c>
      <c r="D80" s="2" t="s">
        <v>12</v>
      </c>
    </row>
    <row r="81" spans="2:14" ht="13" x14ac:dyDescent="0.3">
      <c r="B81" s="109" t="s">
        <v>77</v>
      </c>
      <c r="C81" s="111">
        <v>5</v>
      </c>
      <c r="D81" s="85">
        <f>30/30</f>
        <v>1</v>
      </c>
      <c r="F81" t="s">
        <v>81</v>
      </c>
    </row>
    <row r="82" spans="2:14" ht="13" x14ac:dyDescent="0.3">
      <c r="B82" s="109" t="s">
        <v>78</v>
      </c>
      <c r="C82" s="112">
        <v>4</v>
      </c>
      <c r="D82" s="85">
        <f>9/30</f>
        <v>0.3</v>
      </c>
      <c r="F82" t="s">
        <v>139</v>
      </c>
    </row>
    <row r="83" spans="2:14" ht="13" x14ac:dyDescent="0.3">
      <c r="B83" s="109" t="s">
        <v>79</v>
      </c>
      <c r="C83" s="112">
        <v>3</v>
      </c>
      <c r="D83" s="85">
        <f>3/30</f>
        <v>0.1</v>
      </c>
      <c r="F83" t="s">
        <v>82</v>
      </c>
    </row>
    <row r="84" spans="2:14" ht="13" x14ac:dyDescent="0.3">
      <c r="B84" s="109" t="s">
        <v>80</v>
      </c>
      <c r="C84" s="112">
        <v>2</v>
      </c>
      <c r="D84" s="86">
        <f>1/30</f>
        <v>3.3333333333333333E-2</v>
      </c>
    </row>
    <row r="85" spans="2:14" s="19" customFormat="1" ht="13" x14ac:dyDescent="0.3">
      <c r="B85" s="113" t="s">
        <v>44</v>
      </c>
      <c r="C85" s="114">
        <v>1</v>
      </c>
      <c r="D85" s="86">
        <f>1/(30*10)</f>
        <v>3.3333333333333335E-3</v>
      </c>
      <c r="E85" s="32" t="s">
        <v>83</v>
      </c>
    </row>
    <row r="86" spans="2:14" s="19" customFormat="1" ht="13" x14ac:dyDescent="0.3">
      <c r="B86" s="33"/>
      <c r="C86" s="30"/>
      <c r="D86" s="17"/>
      <c r="E86" s="32"/>
    </row>
    <row r="87" spans="2:14" ht="13" x14ac:dyDescent="0.3">
      <c r="B87" s="1" t="s">
        <v>46</v>
      </c>
      <c r="D87" s="28"/>
    </row>
    <row r="88" spans="2:14" ht="13" x14ac:dyDescent="0.3">
      <c r="B88" s="80" t="s">
        <v>84</v>
      </c>
      <c r="D88" s="28"/>
    </row>
    <row r="89" spans="2:14" ht="13" x14ac:dyDescent="0.3">
      <c r="B89" s="80" t="s">
        <v>85</v>
      </c>
      <c r="D89" s="28"/>
    </row>
    <row r="90" spans="2:14" ht="13" x14ac:dyDescent="0.3">
      <c r="B90" s="80" t="s">
        <v>86</v>
      </c>
      <c r="D90" s="28"/>
    </row>
    <row r="91" spans="2:14" ht="13" x14ac:dyDescent="0.3">
      <c r="B91" s="80" t="s">
        <v>87</v>
      </c>
      <c r="D91" s="28"/>
    </row>
    <row r="92" spans="2:14" ht="13" x14ac:dyDescent="0.3">
      <c r="B92" s="3"/>
      <c r="C92" s="16"/>
      <c r="D92" s="17"/>
    </row>
    <row r="93" spans="2:14" ht="13.5" thickBot="1" x14ac:dyDescent="0.35">
      <c r="B93" s="37" t="s">
        <v>88</v>
      </c>
      <c r="C93" s="73" t="str">
        <f>C23</f>
        <v>Gen</v>
      </c>
      <c r="D93" s="73" t="str">
        <f t="shared" ref="D93:N93" si="22">D23</f>
        <v>Feb</v>
      </c>
      <c r="E93" s="73" t="str">
        <f t="shared" si="22"/>
        <v>Mar</v>
      </c>
      <c r="F93" s="73" t="str">
        <f t="shared" si="22"/>
        <v>Apr</v>
      </c>
      <c r="G93" s="73" t="str">
        <f t="shared" si="22"/>
        <v>Mag</v>
      </c>
      <c r="H93" s="73" t="str">
        <f t="shared" si="22"/>
        <v>Giu</v>
      </c>
      <c r="I93" s="73" t="str">
        <f t="shared" si="22"/>
        <v>Lug</v>
      </c>
      <c r="J93" s="73" t="str">
        <f t="shared" si="22"/>
        <v>Ago</v>
      </c>
      <c r="K93" s="73" t="str">
        <f t="shared" si="22"/>
        <v>Set</v>
      </c>
      <c r="L93" s="73" t="str">
        <f t="shared" si="22"/>
        <v>Ott</v>
      </c>
      <c r="M93" s="73" t="str">
        <f t="shared" si="22"/>
        <v>Nov</v>
      </c>
      <c r="N93" s="73" t="str">
        <f t="shared" si="22"/>
        <v>Dic</v>
      </c>
    </row>
    <row r="94" spans="2:14" ht="13" x14ac:dyDescent="0.3">
      <c r="B94" s="87" t="str">
        <f>B24</f>
        <v>Campeggiatori abusivi</v>
      </c>
      <c r="C94" s="82">
        <v>1</v>
      </c>
      <c r="D94" s="74">
        <v>1</v>
      </c>
      <c r="E94" s="74">
        <v>1</v>
      </c>
      <c r="F94" s="74">
        <v>3</v>
      </c>
      <c r="G94" s="74">
        <v>2</v>
      </c>
      <c r="H94" s="74">
        <v>2</v>
      </c>
      <c r="I94" s="74">
        <v>2</v>
      </c>
      <c r="J94" s="74">
        <v>2</v>
      </c>
      <c r="K94" s="74">
        <v>2</v>
      </c>
      <c r="L94" s="74">
        <v>3</v>
      </c>
      <c r="M94" s="74">
        <v>1</v>
      </c>
      <c r="N94" s="75">
        <v>1</v>
      </c>
    </row>
    <row r="95" spans="2:14" ht="13" x14ac:dyDescent="0.3">
      <c r="B95" s="87" t="str">
        <f t="shared" ref="B95:B101" si="23">B25</f>
        <v>Pescatori</v>
      </c>
      <c r="C95" s="83">
        <v>1</v>
      </c>
      <c r="D95" s="47">
        <v>1</v>
      </c>
      <c r="E95" s="47">
        <v>2</v>
      </c>
      <c r="F95" s="47">
        <v>3</v>
      </c>
      <c r="G95" s="47">
        <v>3</v>
      </c>
      <c r="H95" s="47">
        <v>3</v>
      </c>
      <c r="I95" s="47">
        <v>3</v>
      </c>
      <c r="J95" s="47">
        <v>3</v>
      </c>
      <c r="K95" s="47">
        <v>3</v>
      </c>
      <c r="L95" s="47">
        <v>1</v>
      </c>
      <c r="M95" s="47">
        <v>1</v>
      </c>
      <c r="N95" s="53">
        <v>1</v>
      </c>
    </row>
    <row r="96" spans="2:14" ht="13" x14ac:dyDescent="0.3">
      <c r="B96" s="87" t="str">
        <f t="shared" si="23"/>
        <v>Bagnanti</v>
      </c>
      <c r="C96" s="83">
        <v>1</v>
      </c>
      <c r="D96" s="47">
        <v>1</v>
      </c>
      <c r="E96" s="47">
        <v>1</v>
      </c>
      <c r="F96" s="47">
        <v>2</v>
      </c>
      <c r="G96" s="47">
        <v>2</v>
      </c>
      <c r="H96" s="47">
        <v>2</v>
      </c>
      <c r="I96" s="47">
        <v>2</v>
      </c>
      <c r="J96" s="47">
        <v>2</v>
      </c>
      <c r="K96" s="47">
        <v>2</v>
      </c>
      <c r="L96" s="47">
        <v>2</v>
      </c>
      <c r="M96" s="47">
        <v>1</v>
      </c>
      <c r="N96" s="53">
        <v>1</v>
      </c>
    </row>
    <row r="97" spans="2:14" ht="13" x14ac:dyDescent="0.3">
      <c r="B97" s="87" t="str">
        <f t="shared" si="23"/>
        <v>Sub</v>
      </c>
      <c r="C97" s="83">
        <v>1</v>
      </c>
      <c r="D97" s="47">
        <v>1</v>
      </c>
      <c r="E97" s="47">
        <v>1</v>
      </c>
      <c r="F97" s="47">
        <v>1</v>
      </c>
      <c r="G97" s="47">
        <v>1</v>
      </c>
      <c r="H97" s="47">
        <v>1</v>
      </c>
      <c r="I97" s="47">
        <v>1</v>
      </c>
      <c r="J97" s="47">
        <v>1</v>
      </c>
      <c r="K97" s="47">
        <v>1</v>
      </c>
      <c r="L97" s="47">
        <v>1</v>
      </c>
      <c r="M97" s="47">
        <v>1</v>
      </c>
      <c r="N97" s="53">
        <v>1</v>
      </c>
    </row>
    <row r="98" spans="2:14" ht="13" x14ac:dyDescent="0.3">
      <c r="B98" s="87" t="str">
        <f t="shared" si="23"/>
        <v>Canyoning</v>
      </c>
      <c r="C98" s="83">
        <v>1</v>
      </c>
      <c r="D98" s="47">
        <v>1</v>
      </c>
      <c r="E98" s="47">
        <v>1</v>
      </c>
      <c r="F98" s="47">
        <v>1</v>
      </c>
      <c r="G98" s="47">
        <v>1</v>
      </c>
      <c r="H98" s="47">
        <v>1</v>
      </c>
      <c r="I98" s="47">
        <v>1</v>
      </c>
      <c r="J98" s="47">
        <v>1</v>
      </c>
      <c r="K98" s="47">
        <v>1</v>
      </c>
      <c r="L98" s="47">
        <v>1</v>
      </c>
      <c r="M98" s="47">
        <v>1</v>
      </c>
      <c r="N98" s="53">
        <v>1</v>
      </c>
    </row>
    <row r="99" spans="2:14" ht="13" x14ac:dyDescent="0.3">
      <c r="B99" s="87" t="str">
        <f t="shared" si="23"/>
        <v>Riverrafting</v>
      </c>
      <c r="C99" s="83">
        <v>1</v>
      </c>
      <c r="D99" s="47">
        <v>1</v>
      </c>
      <c r="E99" s="47">
        <v>1</v>
      </c>
      <c r="F99" s="47">
        <v>1</v>
      </c>
      <c r="G99" s="47">
        <v>1</v>
      </c>
      <c r="H99" s="47">
        <v>1</v>
      </c>
      <c r="I99" s="47">
        <v>1</v>
      </c>
      <c r="J99" s="47">
        <v>1</v>
      </c>
      <c r="K99" s="47">
        <v>1</v>
      </c>
      <c r="L99" s="47">
        <v>1</v>
      </c>
      <c r="M99" s="47">
        <v>1</v>
      </c>
      <c r="N99" s="53">
        <v>1</v>
      </c>
    </row>
    <row r="100" spans="2:14" ht="13" x14ac:dyDescent="0.3">
      <c r="B100" s="87" t="str">
        <f t="shared" si="23"/>
        <v>a</v>
      </c>
      <c r="C100" s="83">
        <v>1</v>
      </c>
      <c r="D100" s="47">
        <v>1</v>
      </c>
      <c r="E100" s="47">
        <v>1</v>
      </c>
      <c r="F100" s="47">
        <v>1</v>
      </c>
      <c r="G100" s="47">
        <v>1</v>
      </c>
      <c r="H100" s="47">
        <v>1</v>
      </c>
      <c r="I100" s="47">
        <v>1</v>
      </c>
      <c r="J100" s="47">
        <v>1</v>
      </c>
      <c r="K100" s="47">
        <v>1</v>
      </c>
      <c r="L100" s="47">
        <v>1</v>
      </c>
      <c r="M100" s="47">
        <v>1</v>
      </c>
      <c r="N100" s="53">
        <v>1</v>
      </c>
    </row>
    <row r="101" spans="2:14" ht="13.5" thickBot="1" x14ac:dyDescent="0.35">
      <c r="B101" s="87" t="str">
        <f t="shared" si="23"/>
        <v>b</v>
      </c>
      <c r="C101" s="84">
        <v>1</v>
      </c>
      <c r="D101" s="54">
        <v>1</v>
      </c>
      <c r="E101" s="54">
        <v>1</v>
      </c>
      <c r="F101" s="54">
        <v>1</v>
      </c>
      <c r="G101" s="54">
        <v>1</v>
      </c>
      <c r="H101" s="54">
        <v>1</v>
      </c>
      <c r="I101" s="54">
        <v>1</v>
      </c>
      <c r="J101" s="54">
        <v>1</v>
      </c>
      <c r="K101" s="54">
        <v>1</v>
      </c>
      <c r="L101" s="54">
        <v>1</v>
      </c>
      <c r="M101" s="54">
        <v>1</v>
      </c>
      <c r="N101" s="55">
        <v>1</v>
      </c>
    </row>
    <row r="102" spans="2:14" hidden="1" x14ac:dyDescent="0.25"/>
    <row r="103" spans="2:14" s="4" customFormat="1" ht="13" hidden="1" x14ac:dyDescent="0.3">
      <c r="B103" s="24" t="str">
        <f>B93</f>
        <v>Quanti rilasci potenzialmente pericolosi per</v>
      </c>
      <c r="C103" s="11" t="str">
        <f>C33</f>
        <v>Gen</v>
      </c>
      <c r="D103" s="11" t="str">
        <f t="shared" ref="D103:N103" si="24">D33</f>
        <v>Feb</v>
      </c>
      <c r="E103" s="11" t="str">
        <f t="shared" si="24"/>
        <v>Mar</v>
      </c>
      <c r="F103" s="11" t="str">
        <f t="shared" si="24"/>
        <v>Apr</v>
      </c>
      <c r="G103" s="11" t="str">
        <f t="shared" si="24"/>
        <v>Mag</v>
      </c>
      <c r="H103" s="11" t="str">
        <f t="shared" si="24"/>
        <v>Giu</v>
      </c>
      <c r="I103" s="11" t="str">
        <f t="shared" si="24"/>
        <v>Lug</v>
      </c>
      <c r="J103" s="11" t="str">
        <f t="shared" si="24"/>
        <v>Ago</v>
      </c>
      <c r="K103" s="11" t="str">
        <f t="shared" si="24"/>
        <v>Set</v>
      </c>
      <c r="L103" s="11" t="str">
        <f t="shared" si="24"/>
        <v>Ott</v>
      </c>
      <c r="M103" s="11" t="str">
        <f t="shared" si="24"/>
        <v>Nov</v>
      </c>
      <c r="N103" s="11" t="str">
        <f t="shared" si="24"/>
        <v>Dic</v>
      </c>
    </row>
    <row r="104" spans="2:14" s="4" customFormat="1" hidden="1" x14ac:dyDescent="0.25">
      <c r="B104" s="35" t="str">
        <f>B94</f>
        <v>Campeggiatori abusivi</v>
      </c>
      <c r="C104" s="117">
        <f t="shared" ref="C104:N104" si="25">VLOOKUP(C94,$C$81:$D$85,2,FALSE)</f>
        <v>3.3333333333333335E-3</v>
      </c>
      <c r="D104" s="117">
        <f t="shared" si="25"/>
        <v>3.3333333333333335E-3</v>
      </c>
      <c r="E104" s="117">
        <f t="shared" si="25"/>
        <v>3.3333333333333335E-3</v>
      </c>
      <c r="F104" s="117">
        <f t="shared" si="25"/>
        <v>0.1</v>
      </c>
      <c r="G104" s="117">
        <f t="shared" si="25"/>
        <v>3.3333333333333333E-2</v>
      </c>
      <c r="H104" s="117">
        <f t="shared" si="25"/>
        <v>3.3333333333333333E-2</v>
      </c>
      <c r="I104" s="117">
        <f t="shared" si="25"/>
        <v>3.3333333333333333E-2</v>
      </c>
      <c r="J104" s="117">
        <f t="shared" si="25"/>
        <v>3.3333333333333333E-2</v>
      </c>
      <c r="K104" s="117">
        <f t="shared" si="25"/>
        <v>3.3333333333333333E-2</v>
      </c>
      <c r="L104" s="117">
        <f t="shared" si="25"/>
        <v>0.1</v>
      </c>
      <c r="M104" s="117">
        <f t="shared" si="25"/>
        <v>3.3333333333333335E-3</v>
      </c>
      <c r="N104" s="117">
        <f t="shared" si="25"/>
        <v>3.3333333333333335E-3</v>
      </c>
    </row>
    <row r="105" spans="2:14" s="4" customFormat="1" hidden="1" x14ac:dyDescent="0.25">
      <c r="B105" s="35" t="str">
        <f t="shared" ref="B105:B111" si="26">B95</f>
        <v>Pescatori</v>
      </c>
      <c r="C105" s="117">
        <f t="shared" ref="C105:N105" si="27">VLOOKUP(C95,$C$81:$D$85,2,FALSE)</f>
        <v>3.3333333333333335E-3</v>
      </c>
      <c r="D105" s="117">
        <f t="shared" si="27"/>
        <v>3.3333333333333335E-3</v>
      </c>
      <c r="E105" s="117">
        <f t="shared" si="27"/>
        <v>3.3333333333333333E-2</v>
      </c>
      <c r="F105" s="117">
        <f t="shared" si="27"/>
        <v>0.1</v>
      </c>
      <c r="G105" s="117">
        <f t="shared" si="27"/>
        <v>0.1</v>
      </c>
      <c r="H105" s="117">
        <f t="shared" si="27"/>
        <v>0.1</v>
      </c>
      <c r="I105" s="117">
        <f t="shared" si="27"/>
        <v>0.1</v>
      </c>
      <c r="J105" s="117">
        <f t="shared" si="27"/>
        <v>0.1</v>
      </c>
      <c r="K105" s="117">
        <f t="shared" si="27"/>
        <v>0.1</v>
      </c>
      <c r="L105" s="117">
        <f t="shared" si="27"/>
        <v>3.3333333333333335E-3</v>
      </c>
      <c r="M105" s="117">
        <f t="shared" si="27"/>
        <v>3.3333333333333335E-3</v>
      </c>
      <c r="N105" s="117">
        <f t="shared" si="27"/>
        <v>3.3333333333333335E-3</v>
      </c>
    </row>
    <row r="106" spans="2:14" s="4" customFormat="1" hidden="1" x14ac:dyDescent="0.25">
      <c r="B106" s="35" t="str">
        <f t="shared" si="26"/>
        <v>Bagnanti</v>
      </c>
      <c r="C106" s="117">
        <f t="shared" ref="C106:N106" si="28">VLOOKUP(C96,$C$81:$D$85,2,FALSE)</f>
        <v>3.3333333333333335E-3</v>
      </c>
      <c r="D106" s="117">
        <f t="shared" si="28"/>
        <v>3.3333333333333335E-3</v>
      </c>
      <c r="E106" s="117">
        <f t="shared" si="28"/>
        <v>3.3333333333333335E-3</v>
      </c>
      <c r="F106" s="117">
        <f t="shared" si="28"/>
        <v>3.3333333333333333E-2</v>
      </c>
      <c r="G106" s="117">
        <f t="shared" si="28"/>
        <v>3.3333333333333333E-2</v>
      </c>
      <c r="H106" s="117">
        <f t="shared" si="28"/>
        <v>3.3333333333333333E-2</v>
      </c>
      <c r="I106" s="117">
        <f t="shared" si="28"/>
        <v>3.3333333333333333E-2</v>
      </c>
      <c r="J106" s="117">
        <f t="shared" si="28"/>
        <v>3.3333333333333333E-2</v>
      </c>
      <c r="K106" s="117">
        <f t="shared" si="28"/>
        <v>3.3333333333333333E-2</v>
      </c>
      <c r="L106" s="117">
        <f t="shared" si="28"/>
        <v>3.3333333333333333E-2</v>
      </c>
      <c r="M106" s="117">
        <f t="shared" si="28"/>
        <v>3.3333333333333335E-3</v>
      </c>
      <c r="N106" s="117">
        <f t="shared" si="28"/>
        <v>3.3333333333333335E-3</v>
      </c>
    </row>
    <row r="107" spans="2:14" s="4" customFormat="1" hidden="1" x14ac:dyDescent="0.25">
      <c r="B107" s="35" t="str">
        <f t="shared" si="26"/>
        <v>Sub</v>
      </c>
      <c r="C107" s="117">
        <f t="shared" ref="C107:N107" si="29">VLOOKUP(C97,$C$81:$D$85,2,FALSE)</f>
        <v>3.3333333333333335E-3</v>
      </c>
      <c r="D107" s="117">
        <f t="shared" si="29"/>
        <v>3.3333333333333335E-3</v>
      </c>
      <c r="E107" s="117">
        <f t="shared" si="29"/>
        <v>3.3333333333333335E-3</v>
      </c>
      <c r="F107" s="117">
        <f t="shared" si="29"/>
        <v>3.3333333333333335E-3</v>
      </c>
      <c r="G107" s="117">
        <f t="shared" si="29"/>
        <v>3.3333333333333335E-3</v>
      </c>
      <c r="H107" s="117">
        <f t="shared" si="29"/>
        <v>3.3333333333333335E-3</v>
      </c>
      <c r="I107" s="117">
        <f t="shared" si="29"/>
        <v>3.3333333333333335E-3</v>
      </c>
      <c r="J107" s="117">
        <f t="shared" si="29"/>
        <v>3.3333333333333335E-3</v>
      </c>
      <c r="K107" s="117">
        <f t="shared" si="29"/>
        <v>3.3333333333333335E-3</v>
      </c>
      <c r="L107" s="117">
        <f t="shared" si="29"/>
        <v>3.3333333333333335E-3</v>
      </c>
      <c r="M107" s="117">
        <f t="shared" si="29"/>
        <v>3.3333333333333335E-3</v>
      </c>
      <c r="N107" s="117">
        <f t="shared" si="29"/>
        <v>3.3333333333333335E-3</v>
      </c>
    </row>
    <row r="108" spans="2:14" s="4" customFormat="1" hidden="1" x14ac:dyDescent="0.25">
      <c r="B108" s="35" t="str">
        <f t="shared" si="26"/>
        <v>Canyoning</v>
      </c>
      <c r="C108" s="117">
        <f t="shared" ref="C108:N108" si="30">VLOOKUP(C98,$C$81:$D$85,2,FALSE)</f>
        <v>3.3333333333333335E-3</v>
      </c>
      <c r="D108" s="117">
        <f t="shared" si="30"/>
        <v>3.3333333333333335E-3</v>
      </c>
      <c r="E108" s="117">
        <f t="shared" si="30"/>
        <v>3.3333333333333335E-3</v>
      </c>
      <c r="F108" s="117">
        <f t="shared" si="30"/>
        <v>3.3333333333333335E-3</v>
      </c>
      <c r="G108" s="117">
        <f t="shared" si="30"/>
        <v>3.3333333333333335E-3</v>
      </c>
      <c r="H108" s="117">
        <f t="shared" si="30"/>
        <v>3.3333333333333335E-3</v>
      </c>
      <c r="I108" s="117">
        <f t="shared" si="30"/>
        <v>3.3333333333333335E-3</v>
      </c>
      <c r="J108" s="117">
        <f t="shared" si="30"/>
        <v>3.3333333333333335E-3</v>
      </c>
      <c r="K108" s="117">
        <f t="shared" si="30"/>
        <v>3.3333333333333335E-3</v>
      </c>
      <c r="L108" s="117">
        <f t="shared" si="30"/>
        <v>3.3333333333333335E-3</v>
      </c>
      <c r="M108" s="117">
        <f t="shared" si="30"/>
        <v>3.3333333333333335E-3</v>
      </c>
      <c r="N108" s="117">
        <f t="shared" si="30"/>
        <v>3.3333333333333335E-3</v>
      </c>
    </row>
    <row r="109" spans="2:14" s="4" customFormat="1" hidden="1" x14ac:dyDescent="0.25">
      <c r="B109" s="35" t="str">
        <f t="shared" si="26"/>
        <v>Riverrafting</v>
      </c>
      <c r="C109" s="117">
        <f t="shared" ref="C109:N109" si="31">VLOOKUP(C99,$C$81:$D$85,2,FALSE)</f>
        <v>3.3333333333333335E-3</v>
      </c>
      <c r="D109" s="117">
        <f t="shared" si="31"/>
        <v>3.3333333333333335E-3</v>
      </c>
      <c r="E109" s="117">
        <f t="shared" si="31"/>
        <v>3.3333333333333335E-3</v>
      </c>
      <c r="F109" s="117">
        <f t="shared" si="31"/>
        <v>3.3333333333333335E-3</v>
      </c>
      <c r="G109" s="117">
        <f t="shared" si="31"/>
        <v>3.3333333333333335E-3</v>
      </c>
      <c r="H109" s="117">
        <f t="shared" si="31"/>
        <v>3.3333333333333335E-3</v>
      </c>
      <c r="I109" s="117">
        <f t="shared" si="31"/>
        <v>3.3333333333333335E-3</v>
      </c>
      <c r="J109" s="117">
        <f t="shared" si="31"/>
        <v>3.3333333333333335E-3</v>
      </c>
      <c r="K109" s="117">
        <f t="shared" si="31"/>
        <v>3.3333333333333335E-3</v>
      </c>
      <c r="L109" s="117">
        <f t="shared" si="31"/>
        <v>3.3333333333333335E-3</v>
      </c>
      <c r="M109" s="117">
        <f t="shared" si="31"/>
        <v>3.3333333333333335E-3</v>
      </c>
      <c r="N109" s="117">
        <f t="shared" si="31"/>
        <v>3.3333333333333335E-3</v>
      </c>
    </row>
    <row r="110" spans="2:14" s="4" customFormat="1" hidden="1" x14ac:dyDescent="0.25">
      <c r="B110" s="35" t="str">
        <f t="shared" si="26"/>
        <v>a</v>
      </c>
      <c r="C110" s="117">
        <f t="shared" ref="C110:N110" si="32">VLOOKUP(C100,$C$81:$D$85,2,FALSE)</f>
        <v>3.3333333333333335E-3</v>
      </c>
      <c r="D110" s="117">
        <f t="shared" si="32"/>
        <v>3.3333333333333335E-3</v>
      </c>
      <c r="E110" s="117">
        <f t="shared" si="32"/>
        <v>3.3333333333333335E-3</v>
      </c>
      <c r="F110" s="117">
        <f t="shared" si="32"/>
        <v>3.3333333333333335E-3</v>
      </c>
      <c r="G110" s="117">
        <f t="shared" si="32"/>
        <v>3.3333333333333335E-3</v>
      </c>
      <c r="H110" s="117">
        <f t="shared" si="32"/>
        <v>3.3333333333333335E-3</v>
      </c>
      <c r="I110" s="117">
        <f t="shared" si="32"/>
        <v>3.3333333333333335E-3</v>
      </c>
      <c r="J110" s="117">
        <f t="shared" si="32"/>
        <v>3.3333333333333335E-3</v>
      </c>
      <c r="K110" s="117">
        <f t="shared" si="32"/>
        <v>3.3333333333333335E-3</v>
      </c>
      <c r="L110" s="117">
        <f t="shared" si="32"/>
        <v>3.3333333333333335E-3</v>
      </c>
      <c r="M110" s="117">
        <f t="shared" si="32"/>
        <v>3.3333333333333335E-3</v>
      </c>
      <c r="N110" s="117">
        <f t="shared" si="32"/>
        <v>3.3333333333333335E-3</v>
      </c>
    </row>
    <row r="111" spans="2:14" s="4" customFormat="1" hidden="1" x14ac:dyDescent="0.25">
      <c r="B111" s="35" t="str">
        <f t="shared" si="26"/>
        <v>b</v>
      </c>
      <c r="C111" s="117">
        <f t="shared" ref="C111:N111" si="33">VLOOKUP(C101,$C$81:$D$85,2,FALSE)</f>
        <v>3.3333333333333335E-3</v>
      </c>
      <c r="D111" s="117">
        <f t="shared" si="33"/>
        <v>3.3333333333333335E-3</v>
      </c>
      <c r="E111" s="117">
        <f t="shared" si="33"/>
        <v>3.3333333333333335E-3</v>
      </c>
      <c r="F111" s="117">
        <f t="shared" si="33"/>
        <v>3.3333333333333335E-3</v>
      </c>
      <c r="G111" s="117">
        <f t="shared" si="33"/>
        <v>3.3333333333333335E-3</v>
      </c>
      <c r="H111" s="117">
        <f t="shared" si="33"/>
        <v>3.3333333333333335E-3</v>
      </c>
      <c r="I111" s="117">
        <f t="shared" si="33"/>
        <v>3.3333333333333335E-3</v>
      </c>
      <c r="J111" s="117">
        <f t="shared" si="33"/>
        <v>3.3333333333333335E-3</v>
      </c>
      <c r="K111" s="117">
        <f t="shared" si="33"/>
        <v>3.3333333333333335E-3</v>
      </c>
      <c r="L111" s="117">
        <f t="shared" si="33"/>
        <v>3.3333333333333335E-3</v>
      </c>
      <c r="M111" s="117">
        <f t="shared" si="33"/>
        <v>3.3333333333333335E-3</v>
      </c>
      <c r="N111" s="117">
        <f t="shared" si="33"/>
        <v>3.3333333333333335E-3</v>
      </c>
    </row>
    <row r="112" spans="2:14" s="4" customFormat="1" ht="13" x14ac:dyDescent="0.3">
      <c r="B112" s="50"/>
      <c r="C112" s="12"/>
      <c r="D112" s="12"/>
      <c r="E112" s="12"/>
      <c r="F112" s="12"/>
      <c r="G112" s="12"/>
      <c r="H112" s="12"/>
      <c r="I112" s="12"/>
      <c r="J112" s="12"/>
      <c r="K112" s="12"/>
      <c r="L112" s="12"/>
      <c r="M112" s="12"/>
      <c r="N112" s="12"/>
    </row>
    <row r="113" spans="1:14" s="19" customFormat="1" ht="13" x14ac:dyDescent="0.3">
      <c r="A113" s="97">
        <v>5</v>
      </c>
      <c r="B113" s="34" t="s">
        <v>89</v>
      </c>
    </row>
    <row r="114" spans="1:14" ht="13" x14ac:dyDescent="0.3">
      <c r="B114" s="1" t="s">
        <v>143</v>
      </c>
      <c r="C114" s="9"/>
      <c r="G114" s="7"/>
    </row>
    <row r="115" spans="1:14" ht="13" x14ac:dyDescent="0.3">
      <c r="B115" s="88"/>
      <c r="C115" s="2" t="s">
        <v>14</v>
      </c>
      <c r="D115" s="2" t="s">
        <v>15</v>
      </c>
      <c r="G115" s="7"/>
    </row>
    <row r="116" spans="1:14" ht="13" x14ac:dyDescent="0.3">
      <c r="B116" s="109" t="s">
        <v>91</v>
      </c>
      <c r="C116" s="105">
        <v>5</v>
      </c>
      <c r="D116" s="149">
        <v>0.33</v>
      </c>
      <c r="E116" s="31" t="s">
        <v>144</v>
      </c>
      <c r="G116" s="10"/>
    </row>
    <row r="117" spans="1:14" ht="13" x14ac:dyDescent="0.3">
      <c r="B117" s="109" t="s">
        <v>90</v>
      </c>
      <c r="C117" s="106">
        <v>4</v>
      </c>
      <c r="D117" s="149">
        <v>0.1</v>
      </c>
      <c r="G117" s="7"/>
    </row>
    <row r="118" spans="1:14" ht="13" x14ac:dyDescent="0.3">
      <c r="B118" s="109" t="s">
        <v>92</v>
      </c>
      <c r="C118" s="106">
        <v>3</v>
      </c>
      <c r="D118" s="89">
        <v>3.3000000000000002E-2</v>
      </c>
    </row>
    <row r="119" spans="1:14" ht="13" x14ac:dyDescent="0.3">
      <c r="B119" s="109" t="s">
        <v>93</v>
      </c>
      <c r="C119" s="106">
        <v>2</v>
      </c>
      <c r="D119" s="89">
        <v>0.01</v>
      </c>
      <c r="E119" s="31" t="s">
        <v>145</v>
      </c>
      <c r="F119" s="1"/>
    </row>
    <row r="120" spans="1:14" ht="13" x14ac:dyDescent="0.3">
      <c r="B120" s="110" t="s">
        <v>136</v>
      </c>
      <c r="C120" s="106">
        <v>1</v>
      </c>
      <c r="D120" s="89">
        <v>3.3E-3</v>
      </c>
      <c r="E120" s="31"/>
    </row>
    <row r="121" spans="1:14" ht="13" x14ac:dyDescent="0.3">
      <c r="B121" s="6"/>
      <c r="C121" s="27"/>
      <c r="D121" s="28"/>
    </row>
    <row r="122" spans="1:14" ht="13" x14ac:dyDescent="0.3">
      <c r="B122" s="1" t="s">
        <v>46</v>
      </c>
      <c r="D122" s="28"/>
    </row>
    <row r="123" spans="1:14" ht="13" x14ac:dyDescent="0.3">
      <c r="B123" s="80" t="s">
        <v>94</v>
      </c>
      <c r="C123" s="29"/>
      <c r="D123" s="28"/>
    </row>
    <row r="124" spans="1:14" ht="13" x14ac:dyDescent="0.3">
      <c r="B124" s="80" t="s">
        <v>95</v>
      </c>
      <c r="C124" s="29"/>
      <c r="D124" s="28"/>
    </row>
    <row r="125" spans="1:14" ht="13" x14ac:dyDescent="0.3">
      <c r="B125" s="80" t="s">
        <v>96</v>
      </c>
      <c r="C125" s="29"/>
      <c r="D125" s="28"/>
    </row>
    <row r="126" spans="1:14" ht="13" x14ac:dyDescent="0.3">
      <c r="B126" s="80" t="s">
        <v>97</v>
      </c>
      <c r="C126" s="29"/>
    </row>
    <row r="128" spans="1:14" ht="13.5" thickBot="1" x14ac:dyDescent="0.35">
      <c r="B128" s="2" t="s">
        <v>98</v>
      </c>
      <c r="C128" s="73" t="str">
        <f>C23</f>
        <v>Gen</v>
      </c>
      <c r="D128" s="73" t="str">
        <f t="shared" ref="D128:N128" si="34">D23</f>
        <v>Feb</v>
      </c>
      <c r="E128" s="73" t="str">
        <f t="shared" si="34"/>
        <v>Mar</v>
      </c>
      <c r="F128" s="73" t="str">
        <f t="shared" si="34"/>
        <v>Apr</v>
      </c>
      <c r="G128" s="73" t="str">
        <f t="shared" si="34"/>
        <v>Mag</v>
      </c>
      <c r="H128" s="73" t="str">
        <f t="shared" si="34"/>
        <v>Giu</v>
      </c>
      <c r="I128" s="73" t="str">
        <f t="shared" si="34"/>
        <v>Lug</v>
      </c>
      <c r="J128" s="73" t="str">
        <f t="shared" si="34"/>
        <v>Ago</v>
      </c>
      <c r="K128" s="73" t="str">
        <f t="shared" si="34"/>
        <v>Set</v>
      </c>
      <c r="L128" s="73" t="str">
        <f t="shared" si="34"/>
        <v>Ott</v>
      </c>
      <c r="M128" s="73" t="str">
        <f t="shared" si="34"/>
        <v>Nov</v>
      </c>
      <c r="N128" s="73" t="str">
        <f t="shared" si="34"/>
        <v>Dic</v>
      </c>
    </row>
    <row r="129" spans="2:14" ht="13" x14ac:dyDescent="0.3">
      <c r="B129" s="87" t="str">
        <f>B24</f>
        <v>Campeggiatori abusivi</v>
      </c>
      <c r="C129" s="82">
        <v>1</v>
      </c>
      <c r="D129" s="74">
        <v>1</v>
      </c>
      <c r="E129" s="74">
        <v>1</v>
      </c>
      <c r="F129" s="74">
        <v>2</v>
      </c>
      <c r="G129" s="74">
        <v>2</v>
      </c>
      <c r="H129" s="74">
        <v>2</v>
      </c>
      <c r="I129" s="74">
        <v>2</v>
      </c>
      <c r="J129" s="74">
        <v>2</v>
      </c>
      <c r="K129" s="74">
        <v>2</v>
      </c>
      <c r="L129" s="74">
        <v>2</v>
      </c>
      <c r="M129" s="74">
        <v>1</v>
      </c>
      <c r="N129" s="75">
        <v>1</v>
      </c>
    </row>
    <row r="130" spans="2:14" ht="13" x14ac:dyDescent="0.3">
      <c r="B130" s="87" t="str">
        <f t="shared" ref="B130:B136" si="35">B25</f>
        <v>Pescatori</v>
      </c>
      <c r="C130" s="83">
        <v>1</v>
      </c>
      <c r="D130" s="47">
        <v>1</v>
      </c>
      <c r="E130" s="47">
        <v>3</v>
      </c>
      <c r="F130" s="47">
        <v>3</v>
      </c>
      <c r="G130" s="47">
        <v>3</v>
      </c>
      <c r="H130" s="47">
        <v>3</v>
      </c>
      <c r="I130" s="47">
        <v>3</v>
      </c>
      <c r="J130" s="47">
        <v>3</v>
      </c>
      <c r="K130" s="47">
        <v>3</v>
      </c>
      <c r="L130" s="47">
        <v>1</v>
      </c>
      <c r="M130" s="47">
        <v>1</v>
      </c>
      <c r="N130" s="53">
        <v>1</v>
      </c>
    </row>
    <row r="131" spans="2:14" ht="13" x14ac:dyDescent="0.3">
      <c r="B131" s="87" t="str">
        <f t="shared" si="35"/>
        <v>Bagnanti</v>
      </c>
      <c r="C131" s="83">
        <v>1</v>
      </c>
      <c r="D131" s="47">
        <v>1</v>
      </c>
      <c r="E131" s="47">
        <v>1</v>
      </c>
      <c r="F131" s="47">
        <v>3</v>
      </c>
      <c r="G131" s="47">
        <v>3</v>
      </c>
      <c r="H131" s="47">
        <v>3</v>
      </c>
      <c r="I131" s="47">
        <v>3</v>
      </c>
      <c r="J131" s="47">
        <v>3</v>
      </c>
      <c r="K131" s="47">
        <v>3</v>
      </c>
      <c r="L131" s="47">
        <v>3</v>
      </c>
      <c r="M131" s="47">
        <v>1</v>
      </c>
      <c r="N131" s="53">
        <v>1</v>
      </c>
    </row>
    <row r="132" spans="2:14" ht="13" x14ac:dyDescent="0.3">
      <c r="B132" s="87" t="str">
        <f t="shared" si="35"/>
        <v>Sub</v>
      </c>
      <c r="C132" s="83">
        <v>1</v>
      </c>
      <c r="D132" s="47">
        <v>1</v>
      </c>
      <c r="E132" s="47">
        <v>1</v>
      </c>
      <c r="F132" s="47">
        <v>1</v>
      </c>
      <c r="G132" s="47">
        <v>1</v>
      </c>
      <c r="H132" s="47">
        <v>1</v>
      </c>
      <c r="I132" s="47">
        <v>1</v>
      </c>
      <c r="J132" s="47">
        <v>1</v>
      </c>
      <c r="K132" s="47">
        <v>1</v>
      </c>
      <c r="L132" s="47">
        <v>1</v>
      </c>
      <c r="M132" s="47">
        <v>1</v>
      </c>
      <c r="N132" s="53">
        <v>1</v>
      </c>
    </row>
    <row r="133" spans="2:14" ht="13" x14ac:dyDescent="0.3">
      <c r="B133" s="87" t="str">
        <f t="shared" si="35"/>
        <v>Canyoning</v>
      </c>
      <c r="C133" s="83">
        <v>1</v>
      </c>
      <c r="D133" s="47">
        <v>1</v>
      </c>
      <c r="E133" s="47">
        <v>1</v>
      </c>
      <c r="F133" s="47">
        <v>1</v>
      </c>
      <c r="G133" s="47">
        <v>1</v>
      </c>
      <c r="H133" s="47">
        <v>1</v>
      </c>
      <c r="I133" s="47">
        <v>1</v>
      </c>
      <c r="J133" s="47">
        <v>1</v>
      </c>
      <c r="K133" s="47">
        <v>1</v>
      </c>
      <c r="L133" s="47">
        <v>1</v>
      </c>
      <c r="M133" s="47">
        <v>1</v>
      </c>
      <c r="N133" s="53">
        <v>1</v>
      </c>
    </row>
    <row r="134" spans="2:14" ht="13" x14ac:dyDescent="0.3">
      <c r="B134" s="87" t="str">
        <f t="shared" si="35"/>
        <v>Riverrafting</v>
      </c>
      <c r="C134" s="83">
        <v>1</v>
      </c>
      <c r="D134" s="47">
        <v>1</v>
      </c>
      <c r="E134" s="47">
        <v>1</v>
      </c>
      <c r="F134" s="47">
        <v>1</v>
      </c>
      <c r="G134" s="47">
        <v>1</v>
      </c>
      <c r="H134" s="47">
        <v>1</v>
      </c>
      <c r="I134" s="47">
        <v>1</v>
      </c>
      <c r="J134" s="47">
        <v>1</v>
      </c>
      <c r="K134" s="47">
        <v>1</v>
      </c>
      <c r="L134" s="47">
        <v>1</v>
      </c>
      <c r="M134" s="47">
        <v>1</v>
      </c>
      <c r="N134" s="53">
        <v>1</v>
      </c>
    </row>
    <row r="135" spans="2:14" ht="13" x14ac:dyDescent="0.3">
      <c r="B135" s="87" t="str">
        <f t="shared" si="35"/>
        <v>a</v>
      </c>
      <c r="C135" s="83">
        <v>1</v>
      </c>
      <c r="D135" s="47">
        <v>1</v>
      </c>
      <c r="E135" s="47">
        <v>1</v>
      </c>
      <c r="F135" s="47">
        <v>1</v>
      </c>
      <c r="G135" s="47">
        <v>1</v>
      </c>
      <c r="H135" s="47">
        <v>1</v>
      </c>
      <c r="I135" s="47">
        <v>1</v>
      </c>
      <c r="J135" s="47">
        <v>1</v>
      </c>
      <c r="K135" s="47">
        <v>1</v>
      </c>
      <c r="L135" s="47">
        <v>1</v>
      </c>
      <c r="M135" s="47">
        <v>1</v>
      </c>
      <c r="N135" s="53">
        <v>1</v>
      </c>
    </row>
    <row r="136" spans="2:14" ht="13.5" thickBot="1" x14ac:dyDescent="0.35">
      <c r="B136" s="87" t="str">
        <f t="shared" si="35"/>
        <v>b</v>
      </c>
      <c r="C136" s="84">
        <v>1</v>
      </c>
      <c r="D136" s="54">
        <v>1</v>
      </c>
      <c r="E136" s="54">
        <v>1</v>
      </c>
      <c r="F136" s="54">
        <v>1</v>
      </c>
      <c r="G136" s="54">
        <v>1</v>
      </c>
      <c r="H136" s="54">
        <v>1</v>
      </c>
      <c r="I136" s="54">
        <v>1</v>
      </c>
      <c r="J136" s="54">
        <v>1</v>
      </c>
      <c r="K136" s="54">
        <v>1</v>
      </c>
      <c r="L136" s="54">
        <v>1</v>
      </c>
      <c r="M136" s="54">
        <v>1</v>
      </c>
      <c r="N136" s="55">
        <v>1</v>
      </c>
    </row>
    <row r="137" spans="2:14" hidden="1" x14ac:dyDescent="0.25"/>
    <row r="138" spans="2:14" s="4" customFormat="1" ht="13" hidden="1" x14ac:dyDescent="0.3">
      <c r="B138" s="24" t="str">
        <f>B128</f>
        <v>Difficoltà di Fuga  "f"</v>
      </c>
      <c r="C138" s="11" t="str">
        <f>C33</f>
        <v>Gen</v>
      </c>
      <c r="D138" s="11" t="str">
        <f t="shared" ref="D138:N138" si="36">D33</f>
        <v>Feb</v>
      </c>
      <c r="E138" s="11" t="str">
        <f t="shared" si="36"/>
        <v>Mar</v>
      </c>
      <c r="F138" s="11" t="str">
        <f t="shared" si="36"/>
        <v>Apr</v>
      </c>
      <c r="G138" s="11" t="str">
        <f t="shared" si="36"/>
        <v>Mag</v>
      </c>
      <c r="H138" s="11" t="str">
        <f t="shared" si="36"/>
        <v>Giu</v>
      </c>
      <c r="I138" s="11" t="str">
        <f t="shared" si="36"/>
        <v>Lug</v>
      </c>
      <c r="J138" s="11" t="str">
        <f t="shared" si="36"/>
        <v>Ago</v>
      </c>
      <c r="K138" s="11" t="str">
        <f t="shared" si="36"/>
        <v>Set</v>
      </c>
      <c r="L138" s="11" t="str">
        <f t="shared" si="36"/>
        <v>Ott</v>
      </c>
      <c r="M138" s="11" t="str">
        <f t="shared" si="36"/>
        <v>Nov</v>
      </c>
      <c r="N138" s="11" t="str">
        <f t="shared" si="36"/>
        <v>Dic</v>
      </c>
    </row>
    <row r="139" spans="2:14" s="4" customFormat="1" hidden="1" x14ac:dyDescent="0.25">
      <c r="B139" s="35" t="str">
        <f>B129</f>
        <v>Campeggiatori abusivi</v>
      </c>
      <c r="C139" s="117">
        <f t="shared" ref="C139:N139" si="37">VLOOKUP(C129,$C$116:$D$120,2,FALSE)</f>
        <v>3.3E-3</v>
      </c>
      <c r="D139" s="117">
        <f t="shared" si="37"/>
        <v>3.3E-3</v>
      </c>
      <c r="E139" s="117">
        <f t="shared" si="37"/>
        <v>3.3E-3</v>
      </c>
      <c r="F139" s="117">
        <f t="shared" si="37"/>
        <v>0.01</v>
      </c>
      <c r="G139" s="117">
        <f t="shared" si="37"/>
        <v>0.01</v>
      </c>
      <c r="H139" s="117">
        <f t="shared" si="37"/>
        <v>0.01</v>
      </c>
      <c r="I139" s="117">
        <f t="shared" si="37"/>
        <v>0.01</v>
      </c>
      <c r="J139" s="117">
        <f t="shared" si="37"/>
        <v>0.01</v>
      </c>
      <c r="K139" s="117">
        <f t="shared" si="37"/>
        <v>0.01</v>
      </c>
      <c r="L139" s="117">
        <f t="shared" si="37"/>
        <v>0.01</v>
      </c>
      <c r="M139" s="117">
        <f t="shared" si="37"/>
        <v>3.3E-3</v>
      </c>
      <c r="N139" s="117">
        <f t="shared" si="37"/>
        <v>3.3E-3</v>
      </c>
    </row>
    <row r="140" spans="2:14" s="4" customFormat="1" hidden="1" x14ac:dyDescent="0.25">
      <c r="B140" s="35" t="str">
        <f t="shared" ref="B140:B146" si="38">B130</f>
        <v>Pescatori</v>
      </c>
      <c r="C140" s="117">
        <f t="shared" ref="C140:N140" si="39">VLOOKUP(C130,$C$116:$D$120,2,FALSE)</f>
        <v>3.3E-3</v>
      </c>
      <c r="D140" s="117">
        <f t="shared" si="39"/>
        <v>3.3E-3</v>
      </c>
      <c r="E140" s="117">
        <f t="shared" si="39"/>
        <v>3.3000000000000002E-2</v>
      </c>
      <c r="F140" s="117">
        <f t="shared" si="39"/>
        <v>3.3000000000000002E-2</v>
      </c>
      <c r="G140" s="117">
        <f t="shared" si="39"/>
        <v>3.3000000000000002E-2</v>
      </c>
      <c r="H140" s="117">
        <f t="shared" si="39"/>
        <v>3.3000000000000002E-2</v>
      </c>
      <c r="I140" s="117">
        <f t="shared" si="39"/>
        <v>3.3000000000000002E-2</v>
      </c>
      <c r="J140" s="117">
        <f t="shared" si="39"/>
        <v>3.3000000000000002E-2</v>
      </c>
      <c r="K140" s="117">
        <f t="shared" si="39"/>
        <v>3.3000000000000002E-2</v>
      </c>
      <c r="L140" s="117">
        <f t="shared" si="39"/>
        <v>3.3E-3</v>
      </c>
      <c r="M140" s="117">
        <f t="shared" si="39"/>
        <v>3.3E-3</v>
      </c>
      <c r="N140" s="117">
        <f t="shared" si="39"/>
        <v>3.3E-3</v>
      </c>
    </row>
    <row r="141" spans="2:14" s="4" customFormat="1" hidden="1" x14ac:dyDescent="0.25">
      <c r="B141" s="35" t="str">
        <f t="shared" si="38"/>
        <v>Bagnanti</v>
      </c>
      <c r="C141" s="117">
        <f t="shared" ref="C141:N141" si="40">VLOOKUP(C131,$C$116:$D$120,2,FALSE)</f>
        <v>3.3E-3</v>
      </c>
      <c r="D141" s="117">
        <f t="shared" si="40"/>
        <v>3.3E-3</v>
      </c>
      <c r="E141" s="117">
        <f t="shared" si="40"/>
        <v>3.3E-3</v>
      </c>
      <c r="F141" s="117">
        <f t="shared" si="40"/>
        <v>3.3000000000000002E-2</v>
      </c>
      <c r="G141" s="117">
        <f t="shared" si="40"/>
        <v>3.3000000000000002E-2</v>
      </c>
      <c r="H141" s="117">
        <f t="shared" si="40"/>
        <v>3.3000000000000002E-2</v>
      </c>
      <c r="I141" s="117">
        <f t="shared" si="40"/>
        <v>3.3000000000000002E-2</v>
      </c>
      <c r="J141" s="117">
        <f t="shared" si="40"/>
        <v>3.3000000000000002E-2</v>
      </c>
      <c r="K141" s="117">
        <f t="shared" si="40"/>
        <v>3.3000000000000002E-2</v>
      </c>
      <c r="L141" s="117">
        <f t="shared" si="40"/>
        <v>3.3000000000000002E-2</v>
      </c>
      <c r="M141" s="117">
        <f t="shared" si="40"/>
        <v>3.3E-3</v>
      </c>
      <c r="N141" s="117">
        <f t="shared" si="40"/>
        <v>3.3E-3</v>
      </c>
    </row>
    <row r="142" spans="2:14" s="4" customFormat="1" hidden="1" x14ac:dyDescent="0.25">
      <c r="B142" s="35" t="str">
        <f t="shared" si="38"/>
        <v>Sub</v>
      </c>
      <c r="C142" s="117">
        <f t="shared" ref="C142:N142" si="41">VLOOKUP(C132,$C$116:$D$120,2,FALSE)</f>
        <v>3.3E-3</v>
      </c>
      <c r="D142" s="117">
        <f t="shared" si="41"/>
        <v>3.3E-3</v>
      </c>
      <c r="E142" s="117">
        <f t="shared" si="41"/>
        <v>3.3E-3</v>
      </c>
      <c r="F142" s="117">
        <f t="shared" si="41"/>
        <v>3.3E-3</v>
      </c>
      <c r="G142" s="117">
        <f t="shared" si="41"/>
        <v>3.3E-3</v>
      </c>
      <c r="H142" s="117">
        <f t="shared" si="41"/>
        <v>3.3E-3</v>
      </c>
      <c r="I142" s="117">
        <f t="shared" si="41"/>
        <v>3.3E-3</v>
      </c>
      <c r="J142" s="117">
        <f t="shared" si="41"/>
        <v>3.3E-3</v>
      </c>
      <c r="K142" s="117">
        <f t="shared" si="41"/>
        <v>3.3E-3</v>
      </c>
      <c r="L142" s="117">
        <f t="shared" si="41"/>
        <v>3.3E-3</v>
      </c>
      <c r="M142" s="117">
        <f t="shared" si="41"/>
        <v>3.3E-3</v>
      </c>
      <c r="N142" s="117">
        <f t="shared" si="41"/>
        <v>3.3E-3</v>
      </c>
    </row>
    <row r="143" spans="2:14" s="4" customFormat="1" hidden="1" x14ac:dyDescent="0.25">
      <c r="B143" s="35" t="str">
        <f t="shared" si="38"/>
        <v>Canyoning</v>
      </c>
      <c r="C143" s="117">
        <f t="shared" ref="C143:N143" si="42">VLOOKUP(C133,$C$116:$D$120,2,FALSE)</f>
        <v>3.3E-3</v>
      </c>
      <c r="D143" s="117">
        <f t="shared" si="42"/>
        <v>3.3E-3</v>
      </c>
      <c r="E143" s="117">
        <f t="shared" si="42"/>
        <v>3.3E-3</v>
      </c>
      <c r="F143" s="117">
        <f t="shared" si="42"/>
        <v>3.3E-3</v>
      </c>
      <c r="G143" s="117">
        <f t="shared" si="42"/>
        <v>3.3E-3</v>
      </c>
      <c r="H143" s="117">
        <f t="shared" si="42"/>
        <v>3.3E-3</v>
      </c>
      <c r="I143" s="117">
        <f t="shared" si="42"/>
        <v>3.3E-3</v>
      </c>
      <c r="J143" s="117">
        <f t="shared" si="42"/>
        <v>3.3E-3</v>
      </c>
      <c r="K143" s="117">
        <f t="shared" si="42"/>
        <v>3.3E-3</v>
      </c>
      <c r="L143" s="117">
        <f t="shared" si="42"/>
        <v>3.3E-3</v>
      </c>
      <c r="M143" s="117">
        <f t="shared" si="42"/>
        <v>3.3E-3</v>
      </c>
      <c r="N143" s="117">
        <f t="shared" si="42"/>
        <v>3.3E-3</v>
      </c>
    </row>
    <row r="144" spans="2:14" s="4" customFormat="1" hidden="1" x14ac:dyDescent="0.25">
      <c r="B144" s="35" t="str">
        <f t="shared" si="38"/>
        <v>Riverrafting</v>
      </c>
      <c r="C144" s="117">
        <f t="shared" ref="C144:N144" si="43">VLOOKUP(C134,$C$116:$D$120,2,FALSE)</f>
        <v>3.3E-3</v>
      </c>
      <c r="D144" s="117">
        <f t="shared" si="43"/>
        <v>3.3E-3</v>
      </c>
      <c r="E144" s="117">
        <f t="shared" si="43"/>
        <v>3.3E-3</v>
      </c>
      <c r="F144" s="117">
        <f t="shared" si="43"/>
        <v>3.3E-3</v>
      </c>
      <c r="G144" s="117">
        <f t="shared" si="43"/>
        <v>3.3E-3</v>
      </c>
      <c r="H144" s="117">
        <f t="shared" si="43"/>
        <v>3.3E-3</v>
      </c>
      <c r="I144" s="117">
        <f t="shared" si="43"/>
        <v>3.3E-3</v>
      </c>
      <c r="J144" s="117">
        <f t="shared" si="43"/>
        <v>3.3E-3</v>
      </c>
      <c r="K144" s="117">
        <f t="shared" si="43"/>
        <v>3.3E-3</v>
      </c>
      <c r="L144" s="117">
        <f t="shared" si="43"/>
        <v>3.3E-3</v>
      </c>
      <c r="M144" s="117">
        <f t="shared" si="43"/>
        <v>3.3E-3</v>
      </c>
      <c r="N144" s="117">
        <f t="shared" si="43"/>
        <v>3.3E-3</v>
      </c>
    </row>
    <row r="145" spans="1:14" s="4" customFormat="1" hidden="1" x14ac:dyDescent="0.25">
      <c r="B145" s="35" t="str">
        <f t="shared" si="38"/>
        <v>a</v>
      </c>
      <c r="C145" s="117">
        <f t="shared" ref="C145:N145" si="44">VLOOKUP(C135,$C$116:$D$120,2,FALSE)</f>
        <v>3.3E-3</v>
      </c>
      <c r="D145" s="117">
        <f t="shared" si="44"/>
        <v>3.3E-3</v>
      </c>
      <c r="E145" s="117">
        <f t="shared" si="44"/>
        <v>3.3E-3</v>
      </c>
      <c r="F145" s="117">
        <f t="shared" si="44"/>
        <v>3.3E-3</v>
      </c>
      <c r="G145" s="117">
        <f t="shared" si="44"/>
        <v>3.3E-3</v>
      </c>
      <c r="H145" s="117">
        <f t="shared" si="44"/>
        <v>3.3E-3</v>
      </c>
      <c r="I145" s="117">
        <f t="shared" si="44"/>
        <v>3.3E-3</v>
      </c>
      <c r="J145" s="117">
        <f t="shared" si="44"/>
        <v>3.3E-3</v>
      </c>
      <c r="K145" s="117">
        <f t="shared" si="44"/>
        <v>3.3E-3</v>
      </c>
      <c r="L145" s="117">
        <f t="shared" si="44"/>
        <v>3.3E-3</v>
      </c>
      <c r="M145" s="117">
        <f t="shared" si="44"/>
        <v>3.3E-3</v>
      </c>
      <c r="N145" s="117">
        <f t="shared" si="44"/>
        <v>3.3E-3</v>
      </c>
    </row>
    <row r="146" spans="1:14" s="4" customFormat="1" hidden="1" x14ac:dyDescent="0.25">
      <c r="B146" s="35" t="str">
        <f t="shared" si="38"/>
        <v>b</v>
      </c>
      <c r="C146" s="117">
        <f t="shared" ref="C146:N146" si="45">VLOOKUP(C136,$C$116:$D$120,2,FALSE)</f>
        <v>3.3E-3</v>
      </c>
      <c r="D146" s="117">
        <f t="shared" si="45"/>
        <v>3.3E-3</v>
      </c>
      <c r="E146" s="117">
        <f t="shared" si="45"/>
        <v>3.3E-3</v>
      </c>
      <c r="F146" s="117">
        <f t="shared" si="45"/>
        <v>3.3E-3</v>
      </c>
      <c r="G146" s="117">
        <f t="shared" si="45"/>
        <v>3.3E-3</v>
      </c>
      <c r="H146" s="117">
        <f t="shared" si="45"/>
        <v>3.3E-3</v>
      </c>
      <c r="I146" s="117">
        <f t="shared" si="45"/>
        <v>3.3E-3</v>
      </c>
      <c r="J146" s="117">
        <f t="shared" si="45"/>
        <v>3.3E-3</v>
      </c>
      <c r="K146" s="117">
        <f t="shared" si="45"/>
        <v>3.3E-3</v>
      </c>
      <c r="L146" s="117">
        <f t="shared" si="45"/>
        <v>3.3E-3</v>
      </c>
      <c r="M146" s="117">
        <f t="shared" si="45"/>
        <v>3.3E-3</v>
      </c>
      <c r="N146" s="117">
        <f t="shared" si="45"/>
        <v>3.3E-3</v>
      </c>
    </row>
    <row r="147" spans="1:14" s="4" customFormat="1" ht="13" x14ac:dyDescent="0.3">
      <c r="B147" s="50"/>
      <c r="C147" s="12"/>
      <c r="D147" s="12"/>
      <c r="E147" s="12"/>
      <c r="F147" s="12"/>
      <c r="G147" s="12"/>
      <c r="H147" s="12"/>
      <c r="I147" s="12"/>
      <c r="J147" s="12"/>
      <c r="K147" s="12"/>
      <c r="L147" s="12"/>
      <c r="M147" s="12"/>
      <c r="N147" s="12"/>
    </row>
    <row r="148" spans="1:14" s="19" customFormat="1" ht="13" x14ac:dyDescent="0.3">
      <c r="A148" s="150">
        <v>6</v>
      </c>
      <c r="B148" s="34" t="s">
        <v>99</v>
      </c>
    </row>
    <row r="149" spans="1:14" ht="13" x14ac:dyDescent="0.3">
      <c r="B149" s="1" t="s">
        <v>147</v>
      </c>
      <c r="C149" s="9"/>
      <c r="H149" s="31"/>
    </row>
    <row r="150" spans="1:14" ht="13" x14ac:dyDescent="0.3">
      <c r="B150" s="121"/>
      <c r="C150" s="2" t="s">
        <v>20</v>
      </c>
      <c r="D150" s="2" t="s">
        <v>21</v>
      </c>
      <c r="G150" s="7"/>
    </row>
    <row r="151" spans="1:14" ht="13" x14ac:dyDescent="0.3">
      <c r="B151" s="122" t="s">
        <v>100</v>
      </c>
      <c r="C151" s="105">
        <v>5</v>
      </c>
      <c r="D151" s="149">
        <v>0.02</v>
      </c>
      <c r="E151" s="31" t="s">
        <v>162</v>
      </c>
      <c r="G151" s="10"/>
    </row>
    <row r="152" spans="1:14" ht="13" x14ac:dyDescent="0.3">
      <c r="B152" s="122" t="s">
        <v>101</v>
      </c>
      <c r="C152" s="106">
        <v>4</v>
      </c>
      <c r="D152" s="149">
        <v>0.1</v>
      </c>
      <c r="E152" s="31"/>
      <c r="G152" s="7"/>
    </row>
    <row r="153" spans="1:14" ht="13" x14ac:dyDescent="0.3">
      <c r="B153" s="122" t="s">
        <v>102</v>
      </c>
      <c r="C153" s="106">
        <v>3</v>
      </c>
      <c r="D153" s="149">
        <v>0.5</v>
      </c>
      <c r="E153" s="31"/>
    </row>
    <row r="154" spans="1:14" ht="13" x14ac:dyDescent="0.3">
      <c r="B154" s="122" t="s">
        <v>140</v>
      </c>
      <c r="C154" s="106">
        <v>2</v>
      </c>
      <c r="D154" s="149">
        <v>0.75</v>
      </c>
      <c r="E154" s="31" t="s">
        <v>146</v>
      </c>
      <c r="F154" s="1"/>
    </row>
    <row r="155" spans="1:14" ht="13" x14ac:dyDescent="0.3">
      <c r="B155" s="122" t="s">
        <v>103</v>
      </c>
      <c r="C155" s="106">
        <v>1</v>
      </c>
      <c r="D155" s="149">
        <v>1</v>
      </c>
      <c r="E155" s="31"/>
    </row>
    <row r="156" spans="1:14" ht="13" x14ac:dyDescent="0.3">
      <c r="B156" s="6"/>
      <c r="C156" s="27"/>
      <c r="D156" s="28"/>
    </row>
    <row r="157" spans="1:14" ht="13" x14ac:dyDescent="0.3">
      <c r="B157" s="1" t="s">
        <v>46</v>
      </c>
      <c r="D157" s="28"/>
    </row>
    <row r="158" spans="1:14" s="19" customFormat="1" ht="13" x14ac:dyDescent="0.3">
      <c r="B158" s="119" t="s">
        <v>148</v>
      </c>
      <c r="C158" s="120"/>
      <c r="D158" s="17"/>
    </row>
    <row r="159" spans="1:14" s="19" customFormat="1" ht="13" x14ac:dyDescent="0.3">
      <c r="B159" s="119" t="s">
        <v>149</v>
      </c>
      <c r="C159" s="120"/>
      <c r="D159" s="17"/>
    </row>
    <row r="160" spans="1:14" s="19" customFormat="1" ht="13" x14ac:dyDescent="0.3">
      <c r="B160" s="119" t="s">
        <v>104</v>
      </c>
      <c r="C160" s="120"/>
      <c r="D160" s="17"/>
    </row>
    <row r="161" spans="1:12" s="19" customFormat="1" ht="13" x14ac:dyDescent="0.3">
      <c r="B161" s="119" t="s">
        <v>105</v>
      </c>
      <c r="C161" s="120"/>
    </row>
    <row r="162" spans="1:12" ht="13" x14ac:dyDescent="0.3">
      <c r="B162" s="22"/>
      <c r="C162" s="9"/>
      <c r="G162" s="7"/>
    </row>
    <row r="163" spans="1:12" s="1" customFormat="1" ht="13.5" thickBot="1" x14ac:dyDescent="0.35">
      <c r="A163" s="6"/>
      <c r="B163" s="90" t="s">
        <v>150</v>
      </c>
      <c r="C163" s="127"/>
      <c r="D163" s="91" t="str">
        <f>B24</f>
        <v>Campeggiatori abusivi</v>
      </c>
      <c r="E163" s="91" t="str">
        <f>B25</f>
        <v>Pescatori</v>
      </c>
      <c r="F163" s="91" t="str">
        <f>B26</f>
        <v>Bagnanti</v>
      </c>
      <c r="G163" s="91" t="str">
        <f>B27</f>
        <v>Sub</v>
      </c>
      <c r="H163" s="91" t="str">
        <f>B28</f>
        <v>Canyoning</v>
      </c>
      <c r="I163" s="91" t="str">
        <f>B29</f>
        <v>Riverrafting</v>
      </c>
      <c r="J163" s="91" t="str">
        <f>B30</f>
        <v>a</v>
      </c>
      <c r="K163" s="91" t="str">
        <f>B31</f>
        <v>b</v>
      </c>
    </row>
    <row r="164" spans="1:12" ht="13.5" thickBot="1" x14ac:dyDescent="0.35">
      <c r="A164" s="7"/>
      <c r="B164" s="159" t="s">
        <v>106</v>
      </c>
      <c r="C164" s="123" t="s">
        <v>22</v>
      </c>
      <c r="D164" s="82">
        <v>2</v>
      </c>
      <c r="E164" s="74">
        <v>2</v>
      </c>
      <c r="F164" s="74">
        <v>2</v>
      </c>
      <c r="G164" s="74">
        <v>2</v>
      </c>
      <c r="H164" s="74">
        <v>1</v>
      </c>
      <c r="I164" s="74">
        <v>1</v>
      </c>
      <c r="J164" s="74">
        <v>1</v>
      </c>
      <c r="K164" s="75">
        <v>1</v>
      </c>
      <c r="L164" s="31"/>
    </row>
    <row r="165" spans="1:12" ht="13" x14ac:dyDescent="0.3">
      <c r="A165" s="7"/>
      <c r="B165" s="161" t="s">
        <v>159</v>
      </c>
      <c r="C165" s="124" t="s">
        <v>23</v>
      </c>
      <c r="D165" s="83">
        <v>1</v>
      </c>
      <c r="E165" s="47">
        <v>1</v>
      </c>
      <c r="F165" s="47">
        <v>1</v>
      </c>
      <c r="G165" s="47">
        <v>1</v>
      </c>
      <c r="H165" s="47">
        <v>1</v>
      </c>
      <c r="I165" s="47">
        <v>1</v>
      </c>
      <c r="J165" s="47">
        <v>1</v>
      </c>
      <c r="K165" s="53">
        <v>1</v>
      </c>
      <c r="L165" s="31"/>
    </row>
    <row r="166" spans="1:12" ht="13.5" thickBot="1" x14ac:dyDescent="0.35">
      <c r="A166" s="7"/>
      <c r="B166" s="162" t="s">
        <v>164</v>
      </c>
      <c r="C166" s="124" t="s">
        <v>24</v>
      </c>
      <c r="D166" s="84">
        <v>1</v>
      </c>
      <c r="E166" s="54">
        <v>1</v>
      </c>
      <c r="F166" s="54">
        <v>1</v>
      </c>
      <c r="G166" s="54">
        <v>1</v>
      </c>
      <c r="H166" s="54">
        <v>1</v>
      </c>
      <c r="I166" s="54">
        <v>1</v>
      </c>
      <c r="J166" s="54">
        <v>1</v>
      </c>
      <c r="K166" s="55">
        <v>1</v>
      </c>
      <c r="L166" s="31"/>
    </row>
    <row r="167" spans="1:12" s="7" customFormat="1" ht="13" x14ac:dyDescent="0.3">
      <c r="B167" s="160"/>
      <c r="C167" s="152"/>
      <c r="D167" s="155"/>
      <c r="E167" s="155"/>
      <c r="F167" s="155"/>
      <c r="G167" s="155"/>
      <c r="H167" s="155"/>
      <c r="I167" s="155"/>
      <c r="J167" s="155"/>
      <c r="K167" s="155"/>
      <c r="L167" s="103"/>
    </row>
    <row r="168" spans="1:12" ht="13.5" thickBot="1" x14ac:dyDescent="0.35">
      <c r="A168" s="7"/>
      <c r="B168" s="153" t="s">
        <v>154</v>
      </c>
      <c r="C168" s="152"/>
      <c r="D168" s="91"/>
      <c r="E168" s="91"/>
      <c r="F168" s="91"/>
      <c r="G168" s="91"/>
      <c r="H168" s="91"/>
      <c r="I168" s="91"/>
      <c r="J168" s="91"/>
      <c r="K168" s="91"/>
      <c r="L168" s="31"/>
    </row>
    <row r="169" spans="1:12" ht="13.5" thickBot="1" x14ac:dyDescent="0.35">
      <c r="A169" s="7"/>
      <c r="B169" s="159" t="s">
        <v>151</v>
      </c>
      <c r="C169" s="123" t="s">
        <v>25</v>
      </c>
      <c r="D169" s="82">
        <v>1</v>
      </c>
      <c r="E169" s="74">
        <v>1</v>
      </c>
      <c r="F169" s="74">
        <v>1</v>
      </c>
      <c r="G169" s="74">
        <v>4</v>
      </c>
      <c r="H169" s="74">
        <v>1</v>
      </c>
      <c r="I169" s="74">
        <v>1</v>
      </c>
      <c r="J169" s="74">
        <v>1</v>
      </c>
      <c r="K169" s="75">
        <v>1</v>
      </c>
      <c r="L169" s="31"/>
    </row>
    <row r="170" spans="1:12" ht="13" x14ac:dyDescent="0.3">
      <c r="A170" s="7"/>
      <c r="B170" s="161" t="s">
        <v>152</v>
      </c>
      <c r="C170" s="124" t="s">
        <v>26</v>
      </c>
      <c r="D170" s="83">
        <v>3</v>
      </c>
      <c r="E170" s="47">
        <v>3</v>
      </c>
      <c r="F170" s="47">
        <v>3</v>
      </c>
      <c r="G170" s="47">
        <v>4</v>
      </c>
      <c r="H170" s="47">
        <v>1</v>
      </c>
      <c r="I170" s="47">
        <v>1</v>
      </c>
      <c r="J170" s="47">
        <v>1</v>
      </c>
      <c r="K170" s="53">
        <v>1</v>
      </c>
      <c r="L170" s="31"/>
    </row>
    <row r="171" spans="1:12" ht="13.5" thickBot="1" x14ac:dyDescent="0.35">
      <c r="A171" s="7"/>
      <c r="B171" s="162" t="s">
        <v>155</v>
      </c>
      <c r="C171" s="124" t="s">
        <v>27</v>
      </c>
      <c r="D171" s="84">
        <v>1</v>
      </c>
      <c r="E171" s="54">
        <v>1</v>
      </c>
      <c r="F171" s="54">
        <v>1</v>
      </c>
      <c r="G171" s="54">
        <v>1</v>
      </c>
      <c r="H171" s="54">
        <v>1</v>
      </c>
      <c r="I171" s="54">
        <v>1</v>
      </c>
      <c r="J171" s="54">
        <v>1</v>
      </c>
      <c r="K171" s="55">
        <v>1</v>
      </c>
      <c r="L171" s="31"/>
    </row>
    <row r="172" spans="1:12" ht="13" x14ac:dyDescent="0.3">
      <c r="A172" s="7"/>
      <c r="B172" s="163"/>
      <c r="C172" s="154"/>
      <c r="D172" s="156"/>
      <c r="E172" s="156"/>
      <c r="F172" s="156"/>
      <c r="G172" s="156"/>
      <c r="H172" s="156"/>
      <c r="I172" s="156"/>
      <c r="J172" s="156"/>
      <c r="K172" s="157"/>
    </row>
    <row r="173" spans="1:12" ht="13.5" thickBot="1" x14ac:dyDescent="0.35">
      <c r="A173" s="7"/>
      <c r="B173" s="90" t="s">
        <v>156</v>
      </c>
      <c r="C173" s="127"/>
      <c r="D173" s="158"/>
      <c r="E173" s="91"/>
      <c r="F173" s="91"/>
      <c r="G173" s="91"/>
      <c r="H173" s="91"/>
      <c r="I173" s="91"/>
      <c r="J173" s="91"/>
      <c r="K173" s="91"/>
      <c r="L173" s="151"/>
    </row>
    <row r="174" spans="1:12" ht="13.5" thickBot="1" x14ac:dyDescent="0.35">
      <c r="A174" s="7"/>
      <c r="B174" s="159" t="s">
        <v>153</v>
      </c>
      <c r="C174" s="123" t="s">
        <v>28</v>
      </c>
      <c r="D174" s="82">
        <v>3</v>
      </c>
      <c r="E174" s="74">
        <v>2</v>
      </c>
      <c r="F174" s="74">
        <v>4</v>
      </c>
      <c r="G174" s="74">
        <v>2</v>
      </c>
      <c r="H174" s="74">
        <v>1</v>
      </c>
      <c r="I174" s="74">
        <v>1</v>
      </c>
      <c r="J174" s="74">
        <v>1</v>
      </c>
      <c r="K174" s="75">
        <v>1</v>
      </c>
      <c r="L174" s="31"/>
    </row>
    <row r="175" spans="1:12" ht="13" x14ac:dyDescent="0.3">
      <c r="A175" s="7"/>
      <c r="B175" s="161" t="s">
        <v>157</v>
      </c>
      <c r="C175" s="124" t="s">
        <v>29</v>
      </c>
      <c r="D175" s="83">
        <v>1</v>
      </c>
      <c r="E175" s="47">
        <v>1</v>
      </c>
      <c r="F175" s="47">
        <v>1</v>
      </c>
      <c r="G175" s="47">
        <v>1</v>
      </c>
      <c r="H175" s="47">
        <v>1</v>
      </c>
      <c r="I175" s="47">
        <v>1</v>
      </c>
      <c r="J175" s="47">
        <v>1</v>
      </c>
      <c r="K175" s="53">
        <v>1</v>
      </c>
      <c r="L175" s="31"/>
    </row>
    <row r="176" spans="1:12" ht="13.5" thickBot="1" x14ac:dyDescent="0.35">
      <c r="A176" s="7"/>
      <c r="B176" s="162" t="s">
        <v>142</v>
      </c>
      <c r="C176" s="124" t="s">
        <v>30</v>
      </c>
      <c r="D176" s="84">
        <v>1</v>
      </c>
      <c r="E176" s="54">
        <v>1</v>
      </c>
      <c r="F176" s="54">
        <v>1</v>
      </c>
      <c r="G176" s="54">
        <v>1</v>
      </c>
      <c r="H176" s="54">
        <v>1</v>
      </c>
      <c r="I176" s="54">
        <v>1</v>
      </c>
      <c r="J176" s="54">
        <v>1</v>
      </c>
      <c r="K176" s="55">
        <v>1</v>
      </c>
      <c r="L176" s="31"/>
    </row>
    <row r="177" spans="1:12" ht="13" x14ac:dyDescent="0.3">
      <c r="A177" s="7"/>
      <c r="B177" s="164"/>
      <c r="C177" s="152"/>
      <c r="D177" s="155"/>
      <c r="E177" s="155"/>
      <c r="F177" s="155"/>
      <c r="G177" s="155"/>
      <c r="H177" s="155"/>
      <c r="I177" s="155"/>
      <c r="J177" s="155"/>
      <c r="K177" s="155"/>
      <c r="L177" s="31"/>
    </row>
    <row r="178" spans="1:12" ht="13.5" thickBot="1" x14ac:dyDescent="0.35">
      <c r="A178" s="7"/>
      <c r="B178" s="165" t="s">
        <v>167</v>
      </c>
      <c r="C178" s="152"/>
      <c r="D178" s="91"/>
      <c r="E178" s="91"/>
      <c r="F178" s="91"/>
      <c r="G178" s="91"/>
      <c r="H178" s="91"/>
      <c r="I178" s="91"/>
      <c r="J178" s="91"/>
      <c r="K178" s="91"/>
      <c r="L178" s="31"/>
    </row>
    <row r="179" spans="1:12" ht="13" x14ac:dyDescent="0.3">
      <c r="A179" s="7"/>
      <c r="B179" s="161" t="s">
        <v>107</v>
      </c>
      <c r="C179" s="124" t="s">
        <v>31</v>
      </c>
      <c r="D179" s="82">
        <v>1</v>
      </c>
      <c r="E179" s="74">
        <v>4</v>
      </c>
      <c r="F179" s="74">
        <v>2</v>
      </c>
      <c r="G179" s="74">
        <v>3</v>
      </c>
      <c r="H179" s="74">
        <v>1</v>
      </c>
      <c r="I179" s="74">
        <v>1</v>
      </c>
      <c r="J179" s="74">
        <v>1</v>
      </c>
      <c r="K179" s="75">
        <v>1</v>
      </c>
      <c r="L179" s="31"/>
    </row>
    <row r="180" spans="1:12" ht="13" x14ac:dyDescent="0.3">
      <c r="A180" s="7"/>
      <c r="B180" s="166" t="s">
        <v>141</v>
      </c>
      <c r="C180" s="124" t="s">
        <v>32</v>
      </c>
      <c r="D180" s="83">
        <v>3</v>
      </c>
      <c r="E180" s="47">
        <v>1</v>
      </c>
      <c r="F180" s="47">
        <v>4</v>
      </c>
      <c r="G180" s="47">
        <v>3</v>
      </c>
      <c r="H180" s="47">
        <v>1</v>
      </c>
      <c r="I180" s="47">
        <v>1</v>
      </c>
      <c r="J180" s="47">
        <v>1</v>
      </c>
      <c r="K180" s="53">
        <v>1</v>
      </c>
      <c r="L180" s="31"/>
    </row>
    <row r="181" spans="1:12" ht="13.5" thickBot="1" x14ac:dyDescent="0.35">
      <c r="A181" s="7"/>
      <c r="B181" s="162" t="s">
        <v>155</v>
      </c>
      <c r="C181" s="124" t="s">
        <v>33</v>
      </c>
      <c r="D181" s="84">
        <v>1</v>
      </c>
      <c r="E181" s="54">
        <v>1</v>
      </c>
      <c r="F181" s="54">
        <v>1</v>
      </c>
      <c r="G181" s="54">
        <v>1</v>
      </c>
      <c r="H181" s="54">
        <v>1</v>
      </c>
      <c r="I181" s="54">
        <v>1</v>
      </c>
      <c r="J181" s="54">
        <v>1</v>
      </c>
      <c r="K181" s="55">
        <v>1</v>
      </c>
      <c r="L181" s="31"/>
    </row>
    <row r="182" spans="1:12" hidden="1" x14ac:dyDescent="0.25"/>
    <row r="183" spans="1:12" s="1" customFormat="1" ht="13" hidden="1" x14ac:dyDescent="0.3">
      <c r="A183" s="6"/>
      <c r="B183" s="115" t="str">
        <f>B163</f>
        <v>a) Informazione preventiva generica</v>
      </c>
      <c r="C183" s="115"/>
      <c r="D183" s="115" t="str">
        <f t="shared" ref="D183:K183" si="46">D163</f>
        <v>Campeggiatori abusivi</v>
      </c>
      <c r="E183" s="115" t="str">
        <f t="shared" si="46"/>
        <v>Pescatori</v>
      </c>
      <c r="F183" s="115" t="str">
        <f t="shared" si="46"/>
        <v>Bagnanti</v>
      </c>
      <c r="G183" s="115" t="str">
        <f t="shared" si="46"/>
        <v>Sub</v>
      </c>
      <c r="H183" s="115" t="str">
        <f t="shared" si="46"/>
        <v>Canyoning</v>
      </c>
      <c r="I183" s="115" t="str">
        <f t="shared" si="46"/>
        <v>Riverrafting</v>
      </c>
      <c r="J183" s="115" t="str">
        <f t="shared" si="46"/>
        <v>a</v>
      </c>
      <c r="K183" s="115" t="str">
        <f t="shared" si="46"/>
        <v>b</v>
      </c>
    </row>
    <row r="184" spans="1:12" ht="13" hidden="1" x14ac:dyDescent="0.3">
      <c r="A184" s="7"/>
      <c r="B184" s="116" t="str">
        <f>B164</f>
        <v>Cartelli di avviso</v>
      </c>
      <c r="C184" s="116"/>
      <c r="D184" s="117">
        <f>VLOOKUP(D164,$C$151:$D$155,2,FALSE)</f>
        <v>0.75</v>
      </c>
      <c r="E184" s="117">
        <f t="shared" ref="E184:K184" si="47">VLOOKUP(E164,$C$151:$D$155,2,FALSE)</f>
        <v>0.75</v>
      </c>
      <c r="F184" s="117">
        <f t="shared" si="47"/>
        <v>0.75</v>
      </c>
      <c r="G184" s="117">
        <f t="shared" si="47"/>
        <v>0.75</v>
      </c>
      <c r="H184" s="117">
        <f t="shared" si="47"/>
        <v>1</v>
      </c>
      <c r="I184" s="117">
        <f t="shared" si="47"/>
        <v>1</v>
      </c>
      <c r="J184" s="117">
        <f t="shared" si="47"/>
        <v>1</v>
      </c>
      <c r="K184" s="117">
        <f t="shared" si="47"/>
        <v>1</v>
      </c>
      <c r="L184" s="31"/>
    </row>
    <row r="185" spans="1:12" ht="13" hidden="1" x14ac:dyDescent="0.3">
      <c r="A185" s="7"/>
      <c r="B185" s="116" t="str">
        <f>B165</f>
        <v>Volantini, internet, albi, media</v>
      </c>
      <c r="C185" s="116"/>
      <c r="D185" s="117">
        <f>VLOOKUP(D165,$C$151:$D$155,2,FALSE)</f>
        <v>1</v>
      </c>
      <c r="E185" s="117">
        <f t="shared" ref="E185:K186" si="48">VLOOKUP(E165,$C$151:$D$155,2,FALSE)</f>
        <v>1</v>
      </c>
      <c r="F185" s="117">
        <f t="shared" si="48"/>
        <v>1</v>
      </c>
      <c r="G185" s="117">
        <f t="shared" si="48"/>
        <v>1</v>
      </c>
      <c r="H185" s="117">
        <f t="shared" si="48"/>
        <v>1</v>
      </c>
      <c r="I185" s="117">
        <f t="shared" si="48"/>
        <v>1</v>
      </c>
      <c r="J185" s="117">
        <f t="shared" si="48"/>
        <v>1</v>
      </c>
      <c r="K185" s="117">
        <f t="shared" si="48"/>
        <v>1</v>
      </c>
      <c r="L185" s="31"/>
    </row>
    <row r="186" spans="1:12" ht="13" hidden="1" x14ac:dyDescent="0.3">
      <c r="A186" s="7"/>
      <c r="B186" s="116" t="str">
        <f>B166</f>
        <v>Sensibilizzazione, divieti</v>
      </c>
      <c r="C186" s="116"/>
      <c r="D186" s="117">
        <f>VLOOKUP(D166,$C$151:$D$155,2,FALSE)</f>
        <v>1</v>
      </c>
      <c r="E186" s="117">
        <f t="shared" si="48"/>
        <v>1</v>
      </c>
      <c r="F186" s="117">
        <f t="shared" si="48"/>
        <v>1</v>
      </c>
      <c r="G186" s="117">
        <f t="shared" si="48"/>
        <v>1</v>
      </c>
      <c r="H186" s="117">
        <f t="shared" si="48"/>
        <v>1</v>
      </c>
      <c r="I186" s="117">
        <f t="shared" si="48"/>
        <v>1</v>
      </c>
      <c r="J186" s="117">
        <f t="shared" si="48"/>
        <v>1</v>
      </c>
      <c r="K186" s="117">
        <f t="shared" si="48"/>
        <v>1</v>
      </c>
      <c r="L186" s="31"/>
    </row>
    <row r="187" spans="1:12" ht="13" hidden="1" x14ac:dyDescent="0.3">
      <c r="A187" s="7"/>
      <c r="B187" s="116"/>
      <c r="C187" s="116"/>
      <c r="D187" s="117"/>
      <c r="E187" s="117"/>
      <c r="F187" s="117"/>
      <c r="G187" s="117"/>
      <c r="H187" s="117"/>
      <c r="I187" s="117"/>
      <c r="J187" s="117"/>
      <c r="K187" s="117"/>
      <c r="L187" s="31"/>
    </row>
    <row r="188" spans="1:12" ht="13" hidden="1" x14ac:dyDescent="0.3">
      <c r="A188" s="7"/>
      <c r="B188" s="115" t="str">
        <f>B168</f>
        <v>b) Informazione sul singolo rilascio</v>
      </c>
      <c r="C188" s="116"/>
      <c r="D188" s="117"/>
      <c r="E188" s="117"/>
      <c r="F188" s="117"/>
      <c r="G188" s="117"/>
      <c r="H188" s="117"/>
      <c r="I188" s="117"/>
      <c r="J188" s="117"/>
      <c r="K188" s="117"/>
      <c r="L188" s="31"/>
    </row>
    <row r="189" spans="1:12" ht="13" hidden="1" x14ac:dyDescent="0.3">
      <c r="A189" s="7"/>
      <c r="B189" s="116" t="str">
        <f>B169</f>
        <v>Infoline e avviso agli sportivi</v>
      </c>
      <c r="C189" s="116"/>
      <c r="D189" s="117">
        <f t="shared" ref="D189:K191" si="49">VLOOKUP(D169,$C$151:$D$155,2,FALSE)</f>
        <v>1</v>
      </c>
      <c r="E189" s="117">
        <f t="shared" si="49"/>
        <v>1</v>
      </c>
      <c r="F189" s="117">
        <f t="shared" si="49"/>
        <v>1</v>
      </c>
      <c r="G189" s="117">
        <f t="shared" si="49"/>
        <v>0.1</v>
      </c>
      <c r="H189" s="117">
        <f t="shared" si="49"/>
        <v>1</v>
      </c>
      <c r="I189" s="117">
        <f t="shared" si="49"/>
        <v>1</v>
      </c>
      <c r="J189" s="117">
        <f t="shared" si="49"/>
        <v>1</v>
      </c>
      <c r="K189" s="117">
        <f t="shared" si="49"/>
        <v>1</v>
      </c>
      <c r="L189" s="31"/>
    </row>
    <row r="190" spans="1:12" ht="13" hidden="1" x14ac:dyDescent="0.3">
      <c r="A190" s="7"/>
      <c r="B190" s="116" t="str">
        <f>B170</f>
        <v>Triopan</v>
      </c>
      <c r="C190" s="116"/>
      <c r="D190" s="117">
        <f t="shared" si="49"/>
        <v>0.5</v>
      </c>
      <c r="E190" s="117">
        <f t="shared" si="49"/>
        <v>0.5</v>
      </c>
      <c r="F190" s="117">
        <f t="shared" si="49"/>
        <v>0.5</v>
      </c>
      <c r="G190" s="117">
        <f t="shared" si="49"/>
        <v>0.1</v>
      </c>
      <c r="H190" s="117">
        <f t="shared" si="49"/>
        <v>1</v>
      </c>
      <c r="I190" s="117">
        <f t="shared" si="49"/>
        <v>1</v>
      </c>
      <c r="J190" s="117">
        <f t="shared" si="49"/>
        <v>1</v>
      </c>
      <c r="K190" s="117">
        <f t="shared" si="49"/>
        <v>1</v>
      </c>
      <c r="L190" s="31"/>
    </row>
    <row r="191" spans="1:12" ht="13" hidden="1" x14ac:dyDescent="0.3">
      <c r="A191" s="7"/>
      <c r="B191" s="116" t="str">
        <f>B171</f>
        <v>altra misura</v>
      </c>
      <c r="C191" s="116"/>
      <c r="D191" s="117">
        <f t="shared" si="49"/>
        <v>1</v>
      </c>
      <c r="E191" s="117">
        <f t="shared" si="49"/>
        <v>1</v>
      </c>
      <c r="F191" s="117">
        <f t="shared" si="49"/>
        <v>1</v>
      </c>
      <c r="G191" s="117">
        <f t="shared" si="49"/>
        <v>1</v>
      </c>
      <c r="H191" s="117">
        <f t="shared" si="49"/>
        <v>1</v>
      </c>
      <c r="I191" s="117">
        <f t="shared" si="49"/>
        <v>1</v>
      </c>
      <c r="J191" s="117">
        <f t="shared" si="49"/>
        <v>1</v>
      </c>
      <c r="K191" s="117">
        <f t="shared" si="49"/>
        <v>1</v>
      </c>
      <c r="L191" s="31"/>
    </row>
    <row r="192" spans="1:12" ht="13" hidden="1" x14ac:dyDescent="0.3">
      <c r="A192" s="7"/>
      <c r="B192" s="116"/>
      <c r="C192" s="116"/>
      <c r="D192" s="117"/>
      <c r="E192" s="117"/>
      <c r="F192" s="117"/>
      <c r="G192" s="117"/>
      <c r="H192" s="117"/>
      <c r="I192" s="117"/>
      <c r="J192" s="117"/>
      <c r="K192" s="117"/>
      <c r="L192" s="31"/>
    </row>
    <row r="193" spans="1:17" ht="13" hidden="1" x14ac:dyDescent="0.3">
      <c r="A193" s="7"/>
      <c r="B193" s="115" t="str">
        <f>B173</f>
        <v>c) Misure sul posto per il singolo rilascio</v>
      </c>
      <c r="C193" s="115"/>
      <c r="D193" s="115"/>
      <c r="E193" s="115"/>
      <c r="F193" s="115"/>
      <c r="G193" s="115"/>
      <c r="H193" s="115"/>
      <c r="I193" s="115"/>
      <c r="J193" s="115"/>
      <c r="K193" s="115"/>
      <c r="L193" s="1"/>
    </row>
    <row r="194" spans="1:17" ht="13" hidden="1" x14ac:dyDescent="0.3">
      <c r="A194" s="7"/>
      <c r="B194" s="116" t="str">
        <f>B174</f>
        <v>Controllo visivo</v>
      </c>
      <c r="C194" s="116"/>
      <c r="D194" s="117">
        <f>VLOOKUP(D174,$C$151:$D$155,2,FALSE)</f>
        <v>0.5</v>
      </c>
      <c r="E194" s="117">
        <f t="shared" ref="E194:K194" si="50">VLOOKUP(E174,$C$151:$D$155,2,FALSE)</f>
        <v>0.75</v>
      </c>
      <c r="F194" s="117">
        <f t="shared" si="50"/>
        <v>0.1</v>
      </c>
      <c r="G194" s="117">
        <f t="shared" si="50"/>
        <v>0.75</v>
      </c>
      <c r="H194" s="117">
        <f t="shared" si="50"/>
        <v>1</v>
      </c>
      <c r="I194" s="117">
        <f t="shared" si="50"/>
        <v>1</v>
      </c>
      <c r="J194" s="117">
        <f t="shared" si="50"/>
        <v>1</v>
      </c>
      <c r="K194" s="117">
        <f t="shared" si="50"/>
        <v>1</v>
      </c>
      <c r="L194" s="31"/>
    </row>
    <row r="195" spans="1:17" ht="13" hidden="1" x14ac:dyDescent="0.3">
      <c r="A195" s="7"/>
      <c r="B195" s="116" t="str">
        <f>B175</f>
        <v>Blocco dell'accesso</v>
      </c>
      <c r="C195" s="116"/>
      <c r="D195" s="117">
        <f t="shared" ref="D195:K195" si="51">VLOOKUP(D175,$C$151:$D$155,2,FALSE)</f>
        <v>1</v>
      </c>
      <c r="E195" s="117">
        <f t="shared" si="51"/>
        <v>1</v>
      </c>
      <c r="F195" s="117">
        <f t="shared" si="51"/>
        <v>1</v>
      </c>
      <c r="G195" s="117">
        <f t="shared" si="51"/>
        <v>1</v>
      </c>
      <c r="H195" s="117">
        <f t="shared" si="51"/>
        <v>1</v>
      </c>
      <c r="I195" s="117">
        <f t="shared" si="51"/>
        <v>1</v>
      </c>
      <c r="J195" s="117">
        <f t="shared" si="51"/>
        <v>1</v>
      </c>
      <c r="K195" s="117">
        <f t="shared" si="51"/>
        <v>1</v>
      </c>
      <c r="L195" s="31"/>
    </row>
    <row r="196" spans="1:17" ht="13" hidden="1" x14ac:dyDescent="0.3">
      <c r="A196" s="7"/>
      <c r="B196" s="116" t="str">
        <f>B176</f>
        <v>Sirene</v>
      </c>
      <c r="C196" s="116"/>
      <c r="D196" s="117">
        <f t="shared" ref="D196:K196" si="52">VLOOKUP(D176,$C$151:$D$155,2,FALSE)</f>
        <v>1</v>
      </c>
      <c r="E196" s="117">
        <f t="shared" si="52"/>
        <v>1</v>
      </c>
      <c r="F196" s="117">
        <f t="shared" si="52"/>
        <v>1</v>
      </c>
      <c r="G196" s="117">
        <f t="shared" si="52"/>
        <v>1</v>
      </c>
      <c r="H196" s="117">
        <f t="shared" si="52"/>
        <v>1</v>
      </c>
      <c r="I196" s="117">
        <f t="shared" si="52"/>
        <v>1</v>
      </c>
      <c r="J196" s="117">
        <f t="shared" si="52"/>
        <v>1</v>
      </c>
      <c r="K196" s="117">
        <f t="shared" si="52"/>
        <v>1</v>
      </c>
      <c r="L196" s="31"/>
    </row>
    <row r="197" spans="1:17" ht="13" hidden="1" x14ac:dyDescent="0.3">
      <c r="A197" s="7"/>
      <c r="B197" s="116"/>
      <c r="C197" s="116"/>
      <c r="D197" s="117"/>
      <c r="E197" s="117"/>
      <c r="F197" s="117"/>
      <c r="G197" s="117"/>
      <c r="H197" s="117"/>
      <c r="I197" s="117"/>
      <c r="J197" s="117"/>
      <c r="K197" s="117"/>
      <c r="L197" s="31"/>
    </row>
    <row r="198" spans="1:17" ht="13" hidden="1" x14ac:dyDescent="0.3">
      <c r="A198" s="7"/>
      <c r="B198" s="115" t="str">
        <f>B178</f>
        <v>d) Limitazioni di manovra</v>
      </c>
      <c r="C198" s="116"/>
      <c r="D198" s="117"/>
      <c r="E198" s="117"/>
      <c r="F198" s="117"/>
      <c r="G198" s="117"/>
      <c r="H198" s="117"/>
      <c r="I198" s="117"/>
      <c r="J198" s="117"/>
      <c r="K198" s="117"/>
      <c r="L198" s="31"/>
    </row>
    <row r="199" spans="1:17" ht="13" hidden="1" x14ac:dyDescent="0.3">
      <c r="A199" s="7"/>
      <c r="B199" s="116" t="str">
        <f>B179</f>
        <v>Rilascio di preavviso</v>
      </c>
      <c r="C199" s="116"/>
      <c r="D199" s="117">
        <f t="shared" ref="D199:K199" si="53">VLOOKUP(D179,$C$151:$D$155,2,FALSE)</f>
        <v>1</v>
      </c>
      <c r="E199" s="117">
        <f t="shared" si="53"/>
        <v>0.1</v>
      </c>
      <c r="F199" s="117">
        <f t="shared" si="53"/>
        <v>0.75</v>
      </c>
      <c r="G199" s="117">
        <f t="shared" si="53"/>
        <v>0.5</v>
      </c>
      <c r="H199" s="117">
        <f t="shared" si="53"/>
        <v>1</v>
      </c>
      <c r="I199" s="117">
        <f t="shared" si="53"/>
        <v>1</v>
      </c>
      <c r="J199" s="117">
        <f t="shared" si="53"/>
        <v>1</v>
      </c>
      <c r="K199" s="117">
        <f t="shared" si="53"/>
        <v>1</v>
      </c>
      <c r="L199" s="31"/>
    </row>
    <row r="200" spans="1:17" ht="13" hidden="1" x14ac:dyDescent="0.3">
      <c r="A200" s="7"/>
      <c r="B200" s="116" t="str">
        <f>B180</f>
        <v>Evitare rilasci col tempo bello</v>
      </c>
      <c r="C200" s="116"/>
      <c r="D200" s="117">
        <f t="shared" ref="D200:K200" si="54">VLOOKUP(D180,$C$151:$D$155,2,FALSE)</f>
        <v>0.5</v>
      </c>
      <c r="E200" s="117">
        <f t="shared" si="54"/>
        <v>1</v>
      </c>
      <c r="F200" s="117">
        <f t="shared" si="54"/>
        <v>0.1</v>
      </c>
      <c r="G200" s="117">
        <f t="shared" si="54"/>
        <v>0.5</v>
      </c>
      <c r="H200" s="117">
        <f t="shared" si="54"/>
        <v>1</v>
      </c>
      <c r="I200" s="117">
        <f t="shared" si="54"/>
        <v>1</v>
      </c>
      <c r="J200" s="117">
        <f t="shared" si="54"/>
        <v>1</v>
      </c>
      <c r="K200" s="117">
        <f t="shared" si="54"/>
        <v>1</v>
      </c>
      <c r="L200" s="31"/>
    </row>
    <row r="201" spans="1:17" ht="13" hidden="1" x14ac:dyDescent="0.3">
      <c r="A201" s="7"/>
      <c r="B201" s="116" t="str">
        <f>B181</f>
        <v>altra misura</v>
      </c>
      <c r="C201" s="116"/>
      <c r="D201" s="117">
        <f t="shared" ref="D201:K201" si="55">VLOOKUP(D181,$C$151:$D$155,2,FALSE)</f>
        <v>1</v>
      </c>
      <c r="E201" s="117">
        <f t="shared" si="55"/>
        <v>1</v>
      </c>
      <c r="F201" s="117">
        <f t="shared" si="55"/>
        <v>1</v>
      </c>
      <c r="G201" s="117">
        <f t="shared" si="55"/>
        <v>1</v>
      </c>
      <c r="H201" s="117">
        <f t="shared" si="55"/>
        <v>1</v>
      </c>
      <c r="I201" s="117">
        <f t="shared" si="55"/>
        <v>1</v>
      </c>
      <c r="J201" s="117">
        <f t="shared" si="55"/>
        <v>1</v>
      </c>
      <c r="K201" s="117">
        <f t="shared" si="55"/>
        <v>1</v>
      </c>
      <c r="L201" s="31"/>
    </row>
    <row r="202" spans="1:17" s="7" customFormat="1" ht="13" hidden="1" x14ac:dyDescent="0.3">
      <c r="B202" s="101"/>
      <c r="C202" s="101"/>
      <c r="D202" s="102"/>
      <c r="E202" s="102"/>
      <c r="F202" s="102"/>
      <c r="G202" s="102"/>
      <c r="H202" s="102"/>
      <c r="I202" s="102"/>
      <c r="J202" s="102"/>
      <c r="K202" s="103"/>
    </row>
    <row r="203" spans="1:17" ht="13" hidden="1" x14ac:dyDescent="0.3">
      <c r="A203" s="7"/>
      <c r="B203" s="125" t="s">
        <v>108</v>
      </c>
      <c r="C203" s="70"/>
      <c r="D203" s="126">
        <f t="shared" ref="D203:K203" si="56">IF($L204="N",1,PRODUCT(D184:D201))</f>
        <v>9.375E-2</v>
      </c>
      <c r="E203" s="126">
        <f t="shared" si="56"/>
        <v>2.8125000000000001E-2</v>
      </c>
      <c r="F203" s="126">
        <f t="shared" si="56"/>
        <v>2.8125000000000008E-3</v>
      </c>
      <c r="G203" s="126">
        <f t="shared" si="56"/>
        <v>1.4062500000000004E-3</v>
      </c>
      <c r="H203" s="126">
        <f t="shared" si="56"/>
        <v>1</v>
      </c>
      <c r="I203" s="126">
        <f t="shared" si="56"/>
        <v>1</v>
      </c>
      <c r="J203" s="126">
        <f t="shared" si="56"/>
        <v>1</v>
      </c>
      <c r="K203" s="126">
        <f t="shared" si="56"/>
        <v>1</v>
      </c>
      <c r="L203" s="7"/>
      <c r="M203" s="7"/>
      <c r="N203" s="7"/>
      <c r="O203" s="7"/>
      <c r="P203" s="7"/>
    </row>
    <row r="204" spans="1:17" s="4" customFormat="1" ht="13" hidden="1" x14ac:dyDescent="0.3">
      <c r="B204" s="24" t="s">
        <v>109</v>
      </c>
      <c r="C204" s="24"/>
      <c r="D204" s="118">
        <f>ROUND(-LN(D203),0)</f>
        <v>2</v>
      </c>
      <c r="E204" s="118">
        <f t="shared" ref="E204:K204" si="57">ROUND(-LN(E203),0)</f>
        <v>4</v>
      </c>
      <c r="F204" s="118">
        <f t="shared" si="57"/>
        <v>6</v>
      </c>
      <c r="G204" s="118">
        <f t="shared" si="57"/>
        <v>7</v>
      </c>
      <c r="H204" s="118">
        <f t="shared" si="57"/>
        <v>0</v>
      </c>
      <c r="I204" s="118">
        <f t="shared" si="57"/>
        <v>0</v>
      </c>
      <c r="J204" s="118">
        <f t="shared" si="57"/>
        <v>0</v>
      </c>
      <c r="K204" s="118">
        <f t="shared" si="57"/>
        <v>0</v>
      </c>
      <c r="L204" s="100" t="s">
        <v>13</v>
      </c>
      <c r="M204" s="7" t="s">
        <v>110</v>
      </c>
      <c r="N204" s="12"/>
      <c r="O204" s="50"/>
      <c r="P204" s="50"/>
    </row>
    <row r="205" spans="1:17" s="4" customFormat="1" ht="13" hidden="1" x14ac:dyDescent="0.3">
      <c r="B205" s="48"/>
      <c r="C205" s="12"/>
      <c r="D205" s="30"/>
      <c r="E205" s="30"/>
      <c r="F205" s="30"/>
      <c r="G205" s="30"/>
      <c r="H205" s="30"/>
      <c r="I205" s="30"/>
      <c r="J205" s="30"/>
      <c r="K205" s="30"/>
      <c r="L205" s="49"/>
      <c r="M205"/>
      <c r="N205" s="12"/>
      <c r="O205" s="50"/>
      <c r="P205" s="50"/>
      <c r="Q205" s="50"/>
    </row>
    <row r="206" spans="1:17" s="4" customFormat="1" ht="13" hidden="1" x14ac:dyDescent="0.3">
      <c r="B206" s="48"/>
      <c r="C206" s="12"/>
      <c r="D206" s="30"/>
      <c r="E206" s="30"/>
      <c r="F206" s="30"/>
      <c r="G206" s="30"/>
      <c r="H206" s="30"/>
      <c r="I206" s="30"/>
      <c r="J206" s="30"/>
      <c r="K206" s="30"/>
      <c r="L206" s="49"/>
      <c r="M206"/>
      <c r="N206" s="12"/>
    </row>
    <row r="207" spans="1:17" s="56" customFormat="1" ht="15.5" hidden="1" x14ac:dyDescent="0.35">
      <c r="B207" s="57" t="s">
        <v>111</v>
      </c>
      <c r="C207" s="58"/>
      <c r="D207" s="57"/>
      <c r="E207" s="58"/>
      <c r="F207" s="58"/>
      <c r="H207" s="68" t="s">
        <v>112</v>
      </c>
      <c r="L207" s="59"/>
      <c r="M207" s="59"/>
    </row>
    <row r="208" spans="1:17" s="40" customFormat="1" ht="15.5" hidden="1" x14ac:dyDescent="0.35">
      <c r="B208" s="41"/>
      <c r="C208" s="42"/>
      <c r="D208" s="43"/>
      <c r="E208" s="44"/>
      <c r="H208" s="69" t="s">
        <v>113</v>
      </c>
      <c r="L208" s="45"/>
      <c r="M208" s="45"/>
    </row>
    <row r="209" spans="2:14" ht="14.5" hidden="1" thickBot="1" x14ac:dyDescent="0.35">
      <c r="B209" s="5" t="s">
        <v>115</v>
      </c>
      <c r="C209" s="8"/>
      <c r="D209" s="1"/>
      <c r="G209" s="7"/>
      <c r="H209" s="69" t="s">
        <v>114</v>
      </c>
    </row>
    <row r="210" spans="2:14" ht="13" hidden="1" x14ac:dyDescent="0.3">
      <c r="B210" s="3" t="s">
        <v>116</v>
      </c>
      <c r="C210" s="60" t="s">
        <v>3</v>
      </c>
      <c r="D210" s="61">
        <v>19</v>
      </c>
      <c r="E210" s="62">
        <v>20</v>
      </c>
      <c r="F210" s="14"/>
      <c r="G210" s="15"/>
    </row>
    <row r="211" spans="2:14" ht="13" hidden="1" x14ac:dyDescent="0.3">
      <c r="B211" s="3" t="s">
        <v>117</v>
      </c>
      <c r="C211" s="63" t="s">
        <v>4</v>
      </c>
      <c r="D211" s="64">
        <v>17</v>
      </c>
      <c r="E211" s="65">
        <v>18</v>
      </c>
      <c r="G211" s="7"/>
    </row>
    <row r="212" spans="2:14" ht="13" hidden="1" x14ac:dyDescent="0.3">
      <c r="B212" s="3" t="s">
        <v>118</v>
      </c>
      <c r="C212" s="63" t="s">
        <v>5</v>
      </c>
      <c r="D212" s="64">
        <v>14</v>
      </c>
      <c r="E212" s="65">
        <v>16</v>
      </c>
    </row>
    <row r="213" spans="2:14" ht="13" hidden="1" x14ac:dyDescent="0.3">
      <c r="B213" s="3" t="s">
        <v>119</v>
      </c>
      <c r="C213" s="63" t="s">
        <v>6</v>
      </c>
      <c r="D213" s="64">
        <v>11</v>
      </c>
      <c r="E213" s="65">
        <v>13</v>
      </c>
      <c r="F213" s="21"/>
      <c r="G213" s="21"/>
    </row>
    <row r="214" spans="2:14" s="19" customFormat="1" ht="13.5" hidden="1" thickBot="1" x14ac:dyDescent="0.35">
      <c r="B214" s="18" t="s">
        <v>120</v>
      </c>
      <c r="C214" s="92" t="s">
        <v>7</v>
      </c>
      <c r="D214" s="66">
        <v>4</v>
      </c>
      <c r="E214" s="67">
        <v>10</v>
      </c>
      <c r="F214" s="20"/>
      <c r="G214" s="20"/>
    </row>
    <row r="215" spans="2:14" hidden="1" x14ac:dyDescent="0.25"/>
    <row r="216" spans="2:14" ht="13" hidden="1" x14ac:dyDescent="0.3">
      <c r="B216" s="2" t="s">
        <v>121</v>
      </c>
      <c r="C216" s="2" t="str">
        <f>C23</f>
        <v>Gen</v>
      </c>
      <c r="D216" s="2" t="str">
        <f t="shared" ref="D216:N216" si="58">D23</f>
        <v>Feb</v>
      </c>
      <c r="E216" s="2" t="str">
        <f t="shared" si="58"/>
        <v>Mar</v>
      </c>
      <c r="F216" s="2" t="str">
        <f t="shared" si="58"/>
        <v>Apr</v>
      </c>
      <c r="G216" s="2" t="str">
        <f t="shared" si="58"/>
        <v>Mag</v>
      </c>
      <c r="H216" s="2" t="str">
        <f t="shared" si="58"/>
        <v>Giu</v>
      </c>
      <c r="I216" s="2" t="str">
        <f t="shared" si="58"/>
        <v>Lug</v>
      </c>
      <c r="J216" s="2" t="str">
        <f t="shared" si="58"/>
        <v>Ago</v>
      </c>
      <c r="K216" s="2" t="str">
        <f t="shared" si="58"/>
        <v>Set</v>
      </c>
      <c r="L216" s="2" t="str">
        <f t="shared" si="58"/>
        <v>Ott</v>
      </c>
      <c r="M216" s="2" t="str">
        <f t="shared" si="58"/>
        <v>Nov</v>
      </c>
      <c r="N216" s="2" t="str">
        <f t="shared" si="58"/>
        <v>Dic</v>
      </c>
    </row>
    <row r="217" spans="2:14" hidden="1" x14ac:dyDescent="0.25">
      <c r="B217" s="36" t="str">
        <f>B24</f>
        <v>Campeggiatori abusivi</v>
      </c>
      <c r="C217" s="38">
        <f t="shared" ref="C217:N217" si="59">C24+2*C94+C129-$D204</f>
        <v>2</v>
      </c>
      <c r="D217" s="38">
        <f t="shared" si="59"/>
        <v>2</v>
      </c>
      <c r="E217" s="38">
        <f t="shared" si="59"/>
        <v>2</v>
      </c>
      <c r="F217" s="38">
        <f t="shared" si="59"/>
        <v>9</v>
      </c>
      <c r="G217" s="38">
        <f t="shared" si="59"/>
        <v>8</v>
      </c>
      <c r="H217" s="38">
        <f t="shared" si="59"/>
        <v>9</v>
      </c>
      <c r="I217" s="38">
        <f t="shared" si="59"/>
        <v>9</v>
      </c>
      <c r="J217" s="38">
        <f t="shared" si="59"/>
        <v>9</v>
      </c>
      <c r="K217" s="38">
        <f t="shared" si="59"/>
        <v>8</v>
      </c>
      <c r="L217" s="38">
        <f t="shared" si="59"/>
        <v>9</v>
      </c>
      <c r="M217" s="38">
        <f t="shared" si="59"/>
        <v>2</v>
      </c>
      <c r="N217" s="38">
        <f t="shared" si="59"/>
        <v>2</v>
      </c>
    </row>
    <row r="218" spans="2:14" hidden="1" x14ac:dyDescent="0.25">
      <c r="B218" s="36" t="str">
        <f t="shared" ref="B218:B224" si="60">B25</f>
        <v>Pescatori</v>
      </c>
      <c r="C218" s="38">
        <f t="shared" ref="C218:N218" si="61">C25+2*C95+C130-$E204</f>
        <v>0</v>
      </c>
      <c r="D218" s="38">
        <f t="shared" si="61"/>
        <v>0</v>
      </c>
      <c r="E218" s="38">
        <f t="shared" si="61"/>
        <v>8</v>
      </c>
      <c r="F218" s="38">
        <f t="shared" si="61"/>
        <v>10</v>
      </c>
      <c r="G218" s="38">
        <f t="shared" si="61"/>
        <v>10</v>
      </c>
      <c r="H218" s="38">
        <f t="shared" si="61"/>
        <v>10</v>
      </c>
      <c r="I218" s="38">
        <f t="shared" si="61"/>
        <v>10</v>
      </c>
      <c r="J218" s="38">
        <f t="shared" si="61"/>
        <v>10</v>
      </c>
      <c r="K218" s="38">
        <f t="shared" si="61"/>
        <v>10</v>
      </c>
      <c r="L218" s="38">
        <f t="shared" si="61"/>
        <v>0</v>
      </c>
      <c r="M218" s="38">
        <f t="shared" si="61"/>
        <v>0</v>
      </c>
      <c r="N218" s="38">
        <f t="shared" si="61"/>
        <v>0</v>
      </c>
    </row>
    <row r="219" spans="2:14" hidden="1" x14ac:dyDescent="0.25">
      <c r="B219" s="36" t="str">
        <f t="shared" si="60"/>
        <v>Bagnanti</v>
      </c>
      <c r="C219" s="38">
        <f t="shared" ref="C219:N219" si="62">C26+2*C96+C131-$F204</f>
        <v>-2</v>
      </c>
      <c r="D219" s="38">
        <f t="shared" si="62"/>
        <v>-2</v>
      </c>
      <c r="E219" s="38">
        <f t="shared" si="62"/>
        <v>-2</v>
      </c>
      <c r="F219" s="38">
        <f t="shared" si="62"/>
        <v>4</v>
      </c>
      <c r="G219" s="38">
        <f t="shared" si="62"/>
        <v>4</v>
      </c>
      <c r="H219" s="38">
        <f t="shared" si="62"/>
        <v>5</v>
      </c>
      <c r="I219" s="38">
        <f t="shared" si="62"/>
        <v>6</v>
      </c>
      <c r="J219" s="38">
        <f t="shared" si="62"/>
        <v>6</v>
      </c>
      <c r="K219" s="38">
        <f t="shared" si="62"/>
        <v>5</v>
      </c>
      <c r="L219" s="38">
        <f t="shared" si="62"/>
        <v>4</v>
      </c>
      <c r="M219" s="38">
        <f t="shared" si="62"/>
        <v>-2</v>
      </c>
      <c r="N219" s="38">
        <f t="shared" si="62"/>
        <v>-2</v>
      </c>
    </row>
    <row r="220" spans="2:14" hidden="1" x14ac:dyDescent="0.25">
      <c r="B220" s="36" t="str">
        <f t="shared" si="60"/>
        <v>Sub</v>
      </c>
      <c r="C220" s="38">
        <f t="shared" ref="C220:N220" si="63">C27+2*C97+C132-$G204</f>
        <v>-3</v>
      </c>
      <c r="D220" s="38">
        <f t="shared" si="63"/>
        <v>-3</v>
      </c>
      <c r="E220" s="38">
        <f t="shared" si="63"/>
        <v>-3</v>
      </c>
      <c r="F220" s="38">
        <f t="shared" si="63"/>
        <v>-3</v>
      </c>
      <c r="G220" s="38">
        <f t="shared" si="63"/>
        <v>-3</v>
      </c>
      <c r="H220" s="38">
        <f t="shared" si="63"/>
        <v>-3</v>
      </c>
      <c r="I220" s="38">
        <f t="shared" si="63"/>
        <v>-3</v>
      </c>
      <c r="J220" s="38">
        <f t="shared" si="63"/>
        <v>-3</v>
      </c>
      <c r="K220" s="38">
        <f t="shared" si="63"/>
        <v>-3</v>
      </c>
      <c r="L220" s="38">
        <f t="shared" si="63"/>
        <v>-3</v>
      </c>
      <c r="M220" s="38">
        <f t="shared" si="63"/>
        <v>-3</v>
      </c>
      <c r="N220" s="38">
        <f t="shared" si="63"/>
        <v>-3</v>
      </c>
    </row>
    <row r="221" spans="2:14" hidden="1" x14ac:dyDescent="0.25">
      <c r="B221" s="36" t="str">
        <f t="shared" si="60"/>
        <v>Canyoning</v>
      </c>
      <c r="C221" s="38">
        <f t="shared" ref="C221:N221" si="64">C28+2*C98+C133-$H204</f>
        <v>4</v>
      </c>
      <c r="D221" s="38">
        <f t="shared" si="64"/>
        <v>4</v>
      </c>
      <c r="E221" s="38">
        <f t="shared" si="64"/>
        <v>4</v>
      </c>
      <c r="F221" s="38">
        <f t="shared" si="64"/>
        <v>4</v>
      </c>
      <c r="G221" s="38">
        <f t="shared" si="64"/>
        <v>4</v>
      </c>
      <c r="H221" s="38">
        <f t="shared" si="64"/>
        <v>4</v>
      </c>
      <c r="I221" s="38">
        <f t="shared" si="64"/>
        <v>4</v>
      </c>
      <c r="J221" s="38">
        <f t="shared" si="64"/>
        <v>4</v>
      </c>
      <c r="K221" s="38">
        <f t="shared" si="64"/>
        <v>4</v>
      </c>
      <c r="L221" s="38">
        <f t="shared" si="64"/>
        <v>4</v>
      </c>
      <c r="M221" s="38">
        <f t="shared" si="64"/>
        <v>4</v>
      </c>
      <c r="N221" s="38">
        <f t="shared" si="64"/>
        <v>4</v>
      </c>
    </row>
    <row r="222" spans="2:14" hidden="1" x14ac:dyDescent="0.25">
      <c r="B222" s="36" t="str">
        <f t="shared" si="60"/>
        <v>Riverrafting</v>
      </c>
      <c r="C222" s="38">
        <f t="shared" ref="C222:N222" si="65">C29+2*C99+C134-$I204</f>
        <v>4</v>
      </c>
      <c r="D222" s="38">
        <f t="shared" si="65"/>
        <v>4</v>
      </c>
      <c r="E222" s="38">
        <f t="shared" si="65"/>
        <v>4</v>
      </c>
      <c r="F222" s="38">
        <f t="shared" si="65"/>
        <v>4</v>
      </c>
      <c r="G222" s="38">
        <f t="shared" si="65"/>
        <v>4</v>
      </c>
      <c r="H222" s="38">
        <f t="shared" si="65"/>
        <v>4</v>
      </c>
      <c r="I222" s="38">
        <f t="shared" si="65"/>
        <v>4</v>
      </c>
      <c r="J222" s="38">
        <f t="shared" si="65"/>
        <v>4</v>
      </c>
      <c r="K222" s="38">
        <f t="shared" si="65"/>
        <v>4</v>
      </c>
      <c r="L222" s="38">
        <f t="shared" si="65"/>
        <v>4</v>
      </c>
      <c r="M222" s="38">
        <f t="shared" si="65"/>
        <v>4</v>
      </c>
      <c r="N222" s="38">
        <f t="shared" si="65"/>
        <v>4</v>
      </c>
    </row>
    <row r="223" spans="2:14" hidden="1" x14ac:dyDescent="0.25">
      <c r="B223" s="36" t="str">
        <f t="shared" si="60"/>
        <v>a</v>
      </c>
      <c r="C223" s="38">
        <f t="shared" ref="C223:N223" si="66">C30+2*C100+C135-$J204</f>
        <v>4</v>
      </c>
      <c r="D223" s="38">
        <f t="shared" si="66"/>
        <v>4</v>
      </c>
      <c r="E223" s="38">
        <f t="shared" si="66"/>
        <v>4</v>
      </c>
      <c r="F223" s="38">
        <f t="shared" si="66"/>
        <v>4</v>
      </c>
      <c r="G223" s="38">
        <f t="shared" si="66"/>
        <v>4</v>
      </c>
      <c r="H223" s="38">
        <f t="shared" si="66"/>
        <v>4</v>
      </c>
      <c r="I223" s="38">
        <f t="shared" si="66"/>
        <v>4</v>
      </c>
      <c r="J223" s="38">
        <f t="shared" si="66"/>
        <v>4</v>
      </c>
      <c r="K223" s="38">
        <f t="shared" si="66"/>
        <v>4</v>
      </c>
      <c r="L223" s="38">
        <f t="shared" si="66"/>
        <v>4</v>
      </c>
      <c r="M223" s="38">
        <f t="shared" si="66"/>
        <v>4</v>
      </c>
      <c r="N223" s="38">
        <f t="shared" si="66"/>
        <v>4</v>
      </c>
    </row>
    <row r="224" spans="2:14" hidden="1" x14ac:dyDescent="0.25">
      <c r="B224" s="36" t="str">
        <f t="shared" si="60"/>
        <v>b</v>
      </c>
      <c r="C224" s="38">
        <f t="shared" ref="C224:N224" si="67">C31+2*C101+C136-$K204</f>
        <v>4</v>
      </c>
      <c r="D224" s="38">
        <f t="shared" si="67"/>
        <v>4</v>
      </c>
      <c r="E224" s="38">
        <f t="shared" si="67"/>
        <v>4</v>
      </c>
      <c r="F224" s="38">
        <f t="shared" si="67"/>
        <v>4</v>
      </c>
      <c r="G224" s="38">
        <f t="shared" si="67"/>
        <v>4</v>
      </c>
      <c r="H224" s="38">
        <f t="shared" si="67"/>
        <v>4</v>
      </c>
      <c r="I224" s="38">
        <f t="shared" si="67"/>
        <v>4</v>
      </c>
      <c r="J224" s="38">
        <f t="shared" si="67"/>
        <v>4</v>
      </c>
      <c r="K224" s="38">
        <f t="shared" si="67"/>
        <v>4</v>
      </c>
      <c r="L224" s="38">
        <f t="shared" si="67"/>
        <v>4</v>
      </c>
      <c r="M224" s="38">
        <f t="shared" si="67"/>
        <v>4</v>
      </c>
      <c r="N224" s="38">
        <f t="shared" si="67"/>
        <v>4</v>
      </c>
    </row>
    <row r="225" spans="1:32" hidden="1" x14ac:dyDescent="0.25"/>
    <row r="226" spans="1:32" s="4" customFormat="1" ht="13" hidden="1" x14ac:dyDescent="0.3">
      <c r="B226" s="24" t="str">
        <f>B216</f>
        <v>Probabilità di incidente "k"</v>
      </c>
      <c r="C226" s="11" t="str">
        <f>C33</f>
        <v>Gen</v>
      </c>
      <c r="D226" s="11" t="str">
        <f t="shared" ref="D226:N226" si="68">D33</f>
        <v>Feb</v>
      </c>
      <c r="E226" s="11" t="str">
        <f t="shared" si="68"/>
        <v>Mar</v>
      </c>
      <c r="F226" s="11" t="str">
        <f t="shared" si="68"/>
        <v>Apr</v>
      </c>
      <c r="G226" s="11" t="str">
        <f t="shared" si="68"/>
        <v>Mag</v>
      </c>
      <c r="H226" s="11" t="str">
        <f t="shared" si="68"/>
        <v>Giu</v>
      </c>
      <c r="I226" s="11" t="str">
        <f t="shared" si="68"/>
        <v>Lug</v>
      </c>
      <c r="J226" s="11" t="str">
        <f t="shared" si="68"/>
        <v>Ago</v>
      </c>
      <c r="K226" s="11" t="str">
        <f t="shared" si="68"/>
        <v>Set</v>
      </c>
      <c r="L226" s="11" t="str">
        <f t="shared" si="68"/>
        <v>Ott</v>
      </c>
      <c r="M226" s="11" t="str">
        <f t="shared" si="68"/>
        <v>Nov</v>
      </c>
      <c r="N226" s="11" t="str">
        <f t="shared" si="68"/>
        <v>Dic</v>
      </c>
    </row>
    <row r="227" spans="1:32" s="4" customFormat="1" ht="13" hidden="1" x14ac:dyDescent="0.3">
      <c r="B227" s="35" t="str">
        <f>B217</f>
        <v>Campeggiatori abusivi</v>
      </c>
      <c r="C227" s="13" t="str">
        <f>IF(C217&gt;$E$211,$C$210,(IF(C217&gt;$E$212,$C$211,(IF(C217&gt;$E$213,$C$212,(IF(C217&gt;$E$214,$C$213,$C$214)))))))</f>
        <v>E</v>
      </c>
      <c r="D227" s="13" t="str">
        <f t="shared" ref="D227:N227" si="69">IF(D217&gt;$E$211,$C$210,(IF(D217&gt;$E$212,$C$211,(IF(D217&gt;$E$213,$C$212,(IF(D217&gt;$E$214,$C$213,$C$214)))))))</f>
        <v>E</v>
      </c>
      <c r="E227" s="13" t="str">
        <f t="shared" si="69"/>
        <v>E</v>
      </c>
      <c r="F227" s="13" t="str">
        <f t="shared" si="69"/>
        <v>E</v>
      </c>
      <c r="G227" s="13" t="str">
        <f t="shared" si="69"/>
        <v>E</v>
      </c>
      <c r="H227" s="13" t="str">
        <f t="shared" si="69"/>
        <v>E</v>
      </c>
      <c r="I227" s="13" t="str">
        <f t="shared" si="69"/>
        <v>E</v>
      </c>
      <c r="J227" s="13" t="str">
        <f t="shared" si="69"/>
        <v>E</v>
      </c>
      <c r="K227" s="13" t="str">
        <f t="shared" si="69"/>
        <v>E</v>
      </c>
      <c r="L227" s="13" t="str">
        <f t="shared" si="69"/>
        <v>E</v>
      </c>
      <c r="M227" s="13" t="str">
        <f t="shared" si="69"/>
        <v>E</v>
      </c>
      <c r="N227" s="13" t="str">
        <f t="shared" si="69"/>
        <v>E</v>
      </c>
    </row>
    <row r="228" spans="1:32" s="4" customFormat="1" ht="13" hidden="1" x14ac:dyDescent="0.3">
      <c r="B228" s="35" t="str">
        <f t="shared" ref="B228:B234" si="70">B218</f>
        <v>Pescatori</v>
      </c>
      <c r="C228" s="13" t="str">
        <f t="shared" ref="C228:N228" si="71">IF(C218&gt;$E$211,$C$210,(IF(C218&gt;$E$212,$C$211,(IF(C218&gt;$E$213,$C$212,(IF(C218&gt;$E$214,$C$213,$C$214)))))))</f>
        <v>E</v>
      </c>
      <c r="D228" s="13" t="str">
        <f t="shared" si="71"/>
        <v>E</v>
      </c>
      <c r="E228" s="13" t="str">
        <f t="shared" si="71"/>
        <v>E</v>
      </c>
      <c r="F228" s="13" t="str">
        <f t="shared" si="71"/>
        <v>E</v>
      </c>
      <c r="G228" s="13" t="str">
        <f t="shared" si="71"/>
        <v>E</v>
      </c>
      <c r="H228" s="13" t="str">
        <f t="shared" si="71"/>
        <v>E</v>
      </c>
      <c r="I228" s="13" t="str">
        <f t="shared" si="71"/>
        <v>E</v>
      </c>
      <c r="J228" s="13" t="str">
        <f t="shared" si="71"/>
        <v>E</v>
      </c>
      <c r="K228" s="13" t="str">
        <f t="shared" si="71"/>
        <v>E</v>
      </c>
      <c r="L228" s="13" t="str">
        <f t="shared" si="71"/>
        <v>E</v>
      </c>
      <c r="M228" s="13" t="str">
        <f t="shared" si="71"/>
        <v>E</v>
      </c>
      <c r="N228" s="13" t="str">
        <f t="shared" si="71"/>
        <v>E</v>
      </c>
    </row>
    <row r="229" spans="1:32" s="4" customFormat="1" ht="13" hidden="1" x14ac:dyDescent="0.3">
      <c r="B229" s="35" t="str">
        <f t="shared" si="70"/>
        <v>Bagnanti</v>
      </c>
      <c r="C229" s="13" t="str">
        <f t="shared" ref="C229:N229" si="72">IF(C219&gt;$E$211,$C$210,(IF(C219&gt;$E$212,$C$211,(IF(C219&gt;$E$213,$C$212,(IF(C219&gt;$E$214,$C$213,$C$214)))))))</f>
        <v>E</v>
      </c>
      <c r="D229" s="13" t="str">
        <f t="shared" si="72"/>
        <v>E</v>
      </c>
      <c r="E229" s="13" t="str">
        <f t="shared" si="72"/>
        <v>E</v>
      </c>
      <c r="F229" s="13" t="str">
        <f t="shared" si="72"/>
        <v>E</v>
      </c>
      <c r="G229" s="13" t="str">
        <f t="shared" si="72"/>
        <v>E</v>
      </c>
      <c r="H229" s="13" t="str">
        <f t="shared" si="72"/>
        <v>E</v>
      </c>
      <c r="I229" s="13" t="str">
        <f t="shared" si="72"/>
        <v>E</v>
      </c>
      <c r="J229" s="13" t="str">
        <f t="shared" si="72"/>
        <v>E</v>
      </c>
      <c r="K229" s="13" t="str">
        <f t="shared" si="72"/>
        <v>E</v>
      </c>
      <c r="L229" s="13" t="str">
        <f t="shared" si="72"/>
        <v>E</v>
      </c>
      <c r="M229" s="13" t="str">
        <f t="shared" si="72"/>
        <v>E</v>
      </c>
      <c r="N229" s="13" t="str">
        <f t="shared" si="72"/>
        <v>E</v>
      </c>
    </row>
    <row r="230" spans="1:32" s="4" customFormat="1" ht="13" hidden="1" x14ac:dyDescent="0.3">
      <c r="B230" s="35" t="str">
        <f t="shared" si="70"/>
        <v>Sub</v>
      </c>
      <c r="C230" s="13" t="str">
        <f t="shared" ref="C230:N230" si="73">IF(C220&gt;$E$211,$C$210,(IF(C220&gt;$E$212,$C$211,(IF(C220&gt;$E$213,$C$212,(IF(C220&gt;$E$214,$C$213,$C$214)))))))</f>
        <v>E</v>
      </c>
      <c r="D230" s="13" t="str">
        <f t="shared" si="73"/>
        <v>E</v>
      </c>
      <c r="E230" s="13" t="str">
        <f t="shared" si="73"/>
        <v>E</v>
      </c>
      <c r="F230" s="13" t="str">
        <f t="shared" si="73"/>
        <v>E</v>
      </c>
      <c r="G230" s="13" t="str">
        <f t="shared" si="73"/>
        <v>E</v>
      </c>
      <c r="H230" s="13" t="str">
        <f t="shared" si="73"/>
        <v>E</v>
      </c>
      <c r="I230" s="13" t="str">
        <f t="shared" si="73"/>
        <v>E</v>
      </c>
      <c r="J230" s="13" t="str">
        <f t="shared" si="73"/>
        <v>E</v>
      </c>
      <c r="K230" s="13" t="str">
        <f t="shared" si="73"/>
        <v>E</v>
      </c>
      <c r="L230" s="13" t="str">
        <f t="shared" si="73"/>
        <v>E</v>
      </c>
      <c r="M230" s="13" t="str">
        <f t="shared" si="73"/>
        <v>E</v>
      </c>
      <c r="N230" s="13" t="str">
        <f t="shared" si="73"/>
        <v>E</v>
      </c>
    </row>
    <row r="231" spans="1:32" s="4" customFormat="1" ht="13" hidden="1" x14ac:dyDescent="0.3">
      <c r="B231" s="35" t="str">
        <f t="shared" si="70"/>
        <v>Canyoning</v>
      </c>
      <c r="C231" s="13" t="str">
        <f t="shared" ref="C231:N231" si="74">IF(C221&gt;$E$211,$C$210,(IF(C221&gt;$E$212,$C$211,(IF(C221&gt;$E$213,$C$212,(IF(C221&gt;$E$214,$C$213,$C$214)))))))</f>
        <v>E</v>
      </c>
      <c r="D231" s="13" t="str">
        <f t="shared" si="74"/>
        <v>E</v>
      </c>
      <c r="E231" s="13" t="str">
        <f t="shared" si="74"/>
        <v>E</v>
      </c>
      <c r="F231" s="13" t="str">
        <f t="shared" si="74"/>
        <v>E</v>
      </c>
      <c r="G231" s="13" t="str">
        <f t="shared" si="74"/>
        <v>E</v>
      </c>
      <c r="H231" s="13" t="str">
        <f t="shared" si="74"/>
        <v>E</v>
      </c>
      <c r="I231" s="13" t="str">
        <f t="shared" si="74"/>
        <v>E</v>
      </c>
      <c r="J231" s="13" t="str">
        <f t="shared" si="74"/>
        <v>E</v>
      </c>
      <c r="K231" s="13" t="str">
        <f t="shared" si="74"/>
        <v>E</v>
      </c>
      <c r="L231" s="13" t="str">
        <f t="shared" si="74"/>
        <v>E</v>
      </c>
      <c r="M231" s="13" t="str">
        <f t="shared" si="74"/>
        <v>E</v>
      </c>
      <c r="N231" s="13" t="str">
        <f t="shared" si="74"/>
        <v>E</v>
      </c>
    </row>
    <row r="232" spans="1:32" s="4" customFormat="1" ht="13" hidden="1" x14ac:dyDescent="0.3">
      <c r="B232" s="35" t="str">
        <f t="shared" si="70"/>
        <v>Riverrafting</v>
      </c>
      <c r="C232" s="13" t="str">
        <f t="shared" ref="C232:N232" si="75">IF(C222&gt;$E$211,$C$210,(IF(C222&gt;$E$212,$C$211,(IF(C222&gt;$E$213,$C$212,(IF(C222&gt;$E$214,$C$213,$C$214)))))))</f>
        <v>E</v>
      </c>
      <c r="D232" s="13" t="str">
        <f t="shared" si="75"/>
        <v>E</v>
      </c>
      <c r="E232" s="13" t="str">
        <f t="shared" si="75"/>
        <v>E</v>
      </c>
      <c r="F232" s="13" t="str">
        <f t="shared" si="75"/>
        <v>E</v>
      </c>
      <c r="G232" s="13" t="str">
        <f t="shared" si="75"/>
        <v>E</v>
      </c>
      <c r="H232" s="13" t="str">
        <f t="shared" si="75"/>
        <v>E</v>
      </c>
      <c r="I232" s="13" t="str">
        <f t="shared" si="75"/>
        <v>E</v>
      </c>
      <c r="J232" s="13" t="str">
        <f t="shared" si="75"/>
        <v>E</v>
      </c>
      <c r="K232" s="13" t="str">
        <f t="shared" si="75"/>
        <v>E</v>
      </c>
      <c r="L232" s="13" t="str">
        <f t="shared" si="75"/>
        <v>E</v>
      </c>
      <c r="M232" s="13" t="str">
        <f t="shared" si="75"/>
        <v>E</v>
      </c>
      <c r="N232" s="13" t="str">
        <f t="shared" si="75"/>
        <v>E</v>
      </c>
    </row>
    <row r="233" spans="1:32" s="4" customFormat="1" ht="13" hidden="1" x14ac:dyDescent="0.3">
      <c r="B233" s="35" t="str">
        <f t="shared" si="70"/>
        <v>a</v>
      </c>
      <c r="C233" s="13" t="str">
        <f t="shared" ref="C233:N233" si="76">IF(C223&gt;$E$211,$C$210,(IF(C223&gt;$E$212,$C$211,(IF(C223&gt;$E$213,$C$212,(IF(C223&gt;$E$214,$C$213,$C$214)))))))</f>
        <v>E</v>
      </c>
      <c r="D233" s="13" t="str">
        <f t="shared" si="76"/>
        <v>E</v>
      </c>
      <c r="E233" s="13" t="str">
        <f t="shared" si="76"/>
        <v>E</v>
      </c>
      <c r="F233" s="13" t="str">
        <f t="shared" si="76"/>
        <v>E</v>
      </c>
      <c r="G233" s="13" t="str">
        <f t="shared" si="76"/>
        <v>E</v>
      </c>
      <c r="H233" s="13" t="str">
        <f t="shared" si="76"/>
        <v>E</v>
      </c>
      <c r="I233" s="13" t="str">
        <f t="shared" si="76"/>
        <v>E</v>
      </c>
      <c r="J233" s="13" t="str">
        <f t="shared" si="76"/>
        <v>E</v>
      </c>
      <c r="K233" s="13" t="str">
        <f t="shared" si="76"/>
        <v>E</v>
      </c>
      <c r="L233" s="13" t="str">
        <f t="shared" si="76"/>
        <v>E</v>
      </c>
      <c r="M233" s="13" t="str">
        <f t="shared" si="76"/>
        <v>E</v>
      </c>
      <c r="N233" s="13" t="str">
        <f t="shared" si="76"/>
        <v>E</v>
      </c>
    </row>
    <row r="234" spans="1:32" s="4" customFormat="1" ht="13" hidden="1" x14ac:dyDescent="0.3">
      <c r="B234" s="35" t="str">
        <f t="shared" si="70"/>
        <v>b</v>
      </c>
      <c r="C234" s="13" t="str">
        <f t="shared" ref="C234:N234" si="77">IF(C224&gt;$E$211,$C$210,(IF(C224&gt;$E$212,$C$211,(IF(C224&gt;$E$213,$C$212,(IF(C224&gt;$E$214,$C$213,$C$214)))))))</f>
        <v>E</v>
      </c>
      <c r="D234" s="13" t="str">
        <f t="shared" si="77"/>
        <v>E</v>
      </c>
      <c r="E234" s="13" t="str">
        <f t="shared" si="77"/>
        <v>E</v>
      </c>
      <c r="F234" s="13" t="str">
        <f t="shared" si="77"/>
        <v>E</v>
      </c>
      <c r="G234" s="13" t="str">
        <f t="shared" si="77"/>
        <v>E</v>
      </c>
      <c r="H234" s="13" t="str">
        <f t="shared" si="77"/>
        <v>E</v>
      </c>
      <c r="I234" s="13" t="str">
        <f t="shared" si="77"/>
        <v>E</v>
      </c>
      <c r="J234" s="13" t="str">
        <f t="shared" si="77"/>
        <v>E</v>
      </c>
      <c r="K234" s="13" t="str">
        <f t="shared" si="77"/>
        <v>E</v>
      </c>
      <c r="L234" s="13" t="str">
        <f t="shared" si="77"/>
        <v>E</v>
      </c>
      <c r="M234" s="13" t="str">
        <f t="shared" si="77"/>
        <v>E</v>
      </c>
      <c r="N234" s="13" t="str">
        <f t="shared" si="77"/>
        <v>E</v>
      </c>
    </row>
    <row r="235" spans="1:32" s="51" customFormat="1" x14ac:dyDescent="0.25">
      <c r="B235" s="52"/>
      <c r="C235"/>
      <c r="D235"/>
      <c r="E235"/>
      <c r="F235"/>
      <c r="G235"/>
      <c r="H235"/>
      <c r="I235"/>
      <c r="J235"/>
      <c r="K235"/>
      <c r="L235"/>
      <c r="M235"/>
      <c r="N235"/>
    </row>
    <row r="236" spans="1:32" s="56" customFormat="1" ht="15.75" customHeight="1" x14ac:dyDescent="0.35">
      <c r="A236" s="97">
        <v>7</v>
      </c>
      <c r="B236" s="57" t="s">
        <v>122</v>
      </c>
      <c r="C236" s="58"/>
      <c r="D236" s="57"/>
      <c r="E236" s="58"/>
      <c r="L236" s="59"/>
      <c r="M236" s="59"/>
    </row>
    <row r="237" spans="1:32" s="40" customFormat="1" ht="9.75" customHeight="1" thickBot="1" x14ac:dyDescent="0.4">
      <c r="B237" s="41"/>
      <c r="C237" s="42"/>
      <c r="D237" s="43"/>
      <c r="E237" s="44"/>
      <c r="L237" s="45"/>
      <c r="M237" s="45"/>
    </row>
    <row r="238" spans="1:32" ht="13.5" thickBot="1" x14ac:dyDescent="0.35">
      <c r="B238" s="34" t="s">
        <v>123</v>
      </c>
      <c r="C238" s="34"/>
      <c r="D238" s="132" t="s">
        <v>125</v>
      </c>
      <c r="E238" s="134">
        <v>0.1</v>
      </c>
      <c r="F238" s="128"/>
      <c r="G238" s="133" t="s">
        <v>125</v>
      </c>
      <c r="H238" s="134">
        <v>1</v>
      </c>
      <c r="I238" s="129"/>
      <c r="J238" s="140" t="s">
        <v>126</v>
      </c>
      <c r="K238" s="139">
        <f>H238</f>
        <v>1</v>
      </c>
      <c r="L238" s="99"/>
      <c r="M238" s="19"/>
      <c r="N238" s="19"/>
      <c r="O238" s="25"/>
      <c r="P238" s="19"/>
      <c r="Q238" s="7"/>
      <c r="R238" s="7"/>
      <c r="S238" s="7"/>
      <c r="T238" s="7"/>
      <c r="U238" s="7"/>
      <c r="V238" s="7"/>
      <c r="W238" s="7"/>
      <c r="X238" s="7"/>
      <c r="Y238" s="7"/>
      <c r="Z238" s="7"/>
      <c r="AA238" s="7"/>
      <c r="AB238" s="7"/>
      <c r="AC238" s="7"/>
      <c r="AD238" s="7"/>
      <c r="AE238" s="7"/>
      <c r="AF238" s="7"/>
    </row>
    <row r="239" spans="1:32" ht="13" x14ac:dyDescent="0.3">
      <c r="B239" s="175" t="str">
        <f>C6</f>
        <v>Presa A - Ponte B</v>
      </c>
      <c r="C239" s="70" t="str">
        <f>C23</f>
        <v>Gen</v>
      </c>
      <c r="D239" s="70" t="str">
        <f t="shared" ref="D239:N239" si="78">D23</f>
        <v>Feb</v>
      </c>
      <c r="E239" s="70" t="str">
        <f t="shared" si="78"/>
        <v>Mar</v>
      </c>
      <c r="F239" s="70" t="str">
        <f t="shared" si="78"/>
        <v>Apr</v>
      </c>
      <c r="G239" s="70" t="str">
        <f t="shared" si="78"/>
        <v>Mag</v>
      </c>
      <c r="H239" s="70" t="str">
        <f t="shared" si="78"/>
        <v>Giu</v>
      </c>
      <c r="I239" s="70" t="str">
        <f t="shared" si="78"/>
        <v>Lug</v>
      </c>
      <c r="J239" s="70" t="str">
        <f t="shared" si="78"/>
        <v>Ago</v>
      </c>
      <c r="K239" s="70" t="str">
        <f t="shared" si="78"/>
        <v>Set</v>
      </c>
      <c r="L239" s="70" t="str">
        <f t="shared" si="78"/>
        <v>Ott</v>
      </c>
      <c r="M239" s="70" t="str">
        <f t="shared" si="78"/>
        <v>Nov</v>
      </c>
      <c r="N239" s="70" t="str">
        <f t="shared" si="78"/>
        <v>Dic</v>
      </c>
      <c r="O239" s="93" t="s">
        <v>16</v>
      </c>
      <c r="Q239" s="173"/>
      <c r="R239" s="173"/>
      <c r="S239" s="173"/>
      <c r="T239" s="173"/>
      <c r="U239" s="173"/>
      <c r="V239" s="173"/>
      <c r="W239" s="173"/>
      <c r="X239" s="173"/>
      <c r="Y239" s="173"/>
      <c r="Z239" s="173"/>
      <c r="AA239" s="173"/>
      <c r="AB239" s="173"/>
      <c r="AC239" s="174"/>
      <c r="AD239" s="7"/>
      <c r="AE239" s="7"/>
      <c r="AF239" s="7"/>
    </row>
    <row r="240" spans="1:32" ht="13" x14ac:dyDescent="0.3">
      <c r="B240" s="72" t="str">
        <f>B24</f>
        <v>Campeggiatori abusivi</v>
      </c>
      <c r="C240" s="39">
        <f t="shared" ref="C240:N240" si="79">100*(C34*C69*C104*C139)*30</f>
        <v>5.5000000000000002E-5</v>
      </c>
      <c r="D240" s="39">
        <f t="shared" si="79"/>
        <v>5.5000000000000002E-5</v>
      </c>
      <c r="E240" s="39">
        <f t="shared" si="79"/>
        <v>5.5000000000000002E-5</v>
      </c>
      <c r="F240" s="39">
        <f t="shared" si="79"/>
        <v>0.15000000000000002</v>
      </c>
      <c r="G240" s="39">
        <f>100*(G34*G69*G104*G139)*30</f>
        <v>0.3</v>
      </c>
      <c r="H240" s="39">
        <f t="shared" si="79"/>
        <v>1</v>
      </c>
      <c r="I240" s="39">
        <f t="shared" si="79"/>
        <v>1</v>
      </c>
      <c r="J240" s="39">
        <f t="shared" si="79"/>
        <v>1</v>
      </c>
      <c r="K240" s="39">
        <f t="shared" si="79"/>
        <v>0.3</v>
      </c>
      <c r="L240" s="39">
        <f t="shared" si="79"/>
        <v>0.15000000000000002</v>
      </c>
      <c r="M240" s="39">
        <f t="shared" si="79"/>
        <v>5.5000000000000002E-5</v>
      </c>
      <c r="N240" s="39">
        <f t="shared" si="79"/>
        <v>5.5000000000000002E-5</v>
      </c>
      <c r="O240" s="167">
        <f>SUM(C240:N240)</f>
        <v>3.9002750000000002</v>
      </c>
      <c r="Q240" s="173"/>
      <c r="R240" s="173"/>
      <c r="S240" s="173"/>
      <c r="T240" s="173"/>
      <c r="U240" s="173"/>
      <c r="V240" s="173"/>
      <c r="W240" s="173"/>
      <c r="X240" s="173"/>
      <c r="Y240" s="173"/>
      <c r="Z240" s="173"/>
      <c r="AA240" s="173"/>
      <c r="AB240" s="173"/>
      <c r="AC240" s="174"/>
      <c r="AD240" s="7"/>
      <c r="AE240" s="7"/>
      <c r="AF240" s="7"/>
    </row>
    <row r="241" spans="1:32" ht="13" x14ac:dyDescent="0.3">
      <c r="B241" s="72" t="str">
        <f t="shared" ref="B241:B247" si="80">B25</f>
        <v>Pescatori</v>
      </c>
      <c r="C241" s="39">
        <f t="shared" ref="C241:N241" si="81">100*(C35*C70*C105*C140)*30</f>
        <v>5.5000000000000002E-5</v>
      </c>
      <c r="D241" s="39">
        <f t="shared" si="81"/>
        <v>5.5000000000000002E-5</v>
      </c>
      <c r="E241" s="39">
        <f t="shared" si="81"/>
        <v>3.3</v>
      </c>
      <c r="F241" s="39">
        <f t="shared" si="81"/>
        <v>9.9</v>
      </c>
      <c r="G241" s="39">
        <f t="shared" si="81"/>
        <v>9.9</v>
      </c>
      <c r="H241" s="39">
        <f t="shared" si="81"/>
        <v>9.9</v>
      </c>
      <c r="I241" s="39">
        <f t="shared" si="81"/>
        <v>9.9</v>
      </c>
      <c r="J241" s="39">
        <f t="shared" si="81"/>
        <v>9.9</v>
      </c>
      <c r="K241" s="39">
        <f t="shared" si="81"/>
        <v>9.9</v>
      </c>
      <c r="L241" s="39">
        <f t="shared" si="81"/>
        <v>5.5000000000000002E-5</v>
      </c>
      <c r="M241" s="39">
        <f t="shared" si="81"/>
        <v>5.5000000000000002E-5</v>
      </c>
      <c r="N241" s="39">
        <f t="shared" si="81"/>
        <v>5.5000000000000002E-5</v>
      </c>
      <c r="O241" s="167">
        <f t="shared" ref="O241:O247" si="82">SUM(C241:N241)</f>
        <v>62.700275000000005</v>
      </c>
      <c r="Q241" s="173"/>
      <c r="R241" s="173"/>
      <c r="S241" s="173"/>
      <c r="T241" s="173"/>
      <c r="U241" s="173"/>
      <c r="V241" s="173"/>
      <c r="W241" s="173"/>
      <c r="X241" s="173"/>
      <c r="Y241" s="173"/>
      <c r="Z241" s="173"/>
      <c r="AA241" s="173"/>
      <c r="AB241" s="173"/>
      <c r="AC241" s="174"/>
      <c r="AD241" s="7"/>
      <c r="AE241" s="7"/>
      <c r="AF241" s="7"/>
    </row>
    <row r="242" spans="1:32" ht="13" x14ac:dyDescent="0.3">
      <c r="B242" s="72" t="str">
        <f t="shared" si="80"/>
        <v>Bagnanti</v>
      </c>
      <c r="C242" s="39">
        <f t="shared" ref="C242:N242" si="83">100*(C36*C71*C106*C141)*30</f>
        <v>5.5000000000000002E-5</v>
      </c>
      <c r="D242" s="39">
        <f t="shared" si="83"/>
        <v>5.5000000000000002E-5</v>
      </c>
      <c r="E242" s="39">
        <f t="shared" si="83"/>
        <v>5.5000000000000002E-5</v>
      </c>
      <c r="F242" s="39">
        <f t="shared" si="83"/>
        <v>0.16500000000000001</v>
      </c>
      <c r="G242" s="39">
        <f t="shared" si="83"/>
        <v>0.33</v>
      </c>
      <c r="H242" s="39">
        <f t="shared" si="83"/>
        <v>1.4850000000000001</v>
      </c>
      <c r="I242" s="39">
        <f t="shared" si="83"/>
        <v>9.9</v>
      </c>
      <c r="J242" s="39">
        <f t="shared" si="83"/>
        <v>9.9</v>
      </c>
      <c r="K242" s="39">
        <f t="shared" si="83"/>
        <v>1.4850000000000001</v>
      </c>
      <c r="L242" s="39">
        <f t="shared" si="83"/>
        <v>0.16500000000000001</v>
      </c>
      <c r="M242" s="39">
        <f t="shared" si="83"/>
        <v>5.5000000000000002E-5</v>
      </c>
      <c r="N242" s="39">
        <f t="shared" si="83"/>
        <v>5.5000000000000002E-5</v>
      </c>
      <c r="O242" s="167">
        <f t="shared" si="82"/>
        <v>23.430274999999998</v>
      </c>
      <c r="Q242" s="7"/>
      <c r="R242" s="7"/>
      <c r="S242" s="7"/>
      <c r="T242" s="7"/>
      <c r="U242" s="7"/>
      <c r="V242" s="7"/>
      <c r="W242" s="7"/>
      <c r="X242" s="7"/>
      <c r="Y242" s="7"/>
      <c r="Z242" s="7"/>
      <c r="AA242" s="7"/>
      <c r="AB242" s="7"/>
      <c r="AC242" s="7"/>
      <c r="AD242" s="7"/>
      <c r="AE242" s="7"/>
      <c r="AF242" s="7"/>
    </row>
    <row r="243" spans="1:32" ht="13" x14ac:dyDescent="0.3">
      <c r="B243" s="72" t="str">
        <f t="shared" si="80"/>
        <v>Sub</v>
      </c>
      <c r="C243" s="39">
        <f t="shared" ref="C243:N243" si="84">100*(C37*C72*C107*C142)*30</f>
        <v>5.5000000000000002E-5</v>
      </c>
      <c r="D243" s="39">
        <f t="shared" si="84"/>
        <v>5.5000000000000002E-5</v>
      </c>
      <c r="E243" s="39">
        <f t="shared" si="84"/>
        <v>5.5000000000000002E-5</v>
      </c>
      <c r="F243" s="39">
        <f t="shared" si="84"/>
        <v>5.5000000000000002E-5</v>
      </c>
      <c r="G243" s="39">
        <f t="shared" si="84"/>
        <v>5.5000000000000002E-5</v>
      </c>
      <c r="H243" s="39">
        <f t="shared" si="84"/>
        <v>5.5000000000000002E-5</v>
      </c>
      <c r="I243" s="39">
        <f t="shared" si="84"/>
        <v>5.5000000000000002E-5</v>
      </c>
      <c r="J243" s="39">
        <f t="shared" si="84"/>
        <v>5.5000000000000002E-5</v>
      </c>
      <c r="K243" s="39">
        <f t="shared" si="84"/>
        <v>5.5000000000000002E-5</v>
      </c>
      <c r="L243" s="39">
        <f t="shared" si="84"/>
        <v>5.5000000000000002E-5</v>
      </c>
      <c r="M243" s="39">
        <f t="shared" si="84"/>
        <v>5.5000000000000002E-5</v>
      </c>
      <c r="N243" s="39">
        <f t="shared" si="84"/>
        <v>5.5000000000000002E-5</v>
      </c>
      <c r="O243" s="167">
        <f t="shared" si="82"/>
        <v>6.600000000000001E-4</v>
      </c>
      <c r="Q243" s="7"/>
      <c r="R243" s="7"/>
      <c r="S243" s="7"/>
      <c r="T243" s="7"/>
      <c r="U243" s="7"/>
      <c r="V243" s="7"/>
      <c r="W243" s="7"/>
      <c r="X243" s="7"/>
      <c r="Y243" s="7"/>
      <c r="Z243" s="7"/>
      <c r="AA243" s="7"/>
      <c r="AB243" s="7"/>
      <c r="AC243" s="7"/>
      <c r="AD243" s="7"/>
      <c r="AE243" s="7"/>
      <c r="AF243" s="7"/>
    </row>
    <row r="244" spans="1:32" ht="13" x14ac:dyDescent="0.3">
      <c r="B244" s="72" t="str">
        <f t="shared" si="80"/>
        <v>Canyoning</v>
      </c>
      <c r="C244" s="39">
        <f t="shared" ref="C244:N244" si="85">100*(C38*C73*C108*C143)*30</f>
        <v>5.5000000000000002E-5</v>
      </c>
      <c r="D244" s="39">
        <f t="shared" si="85"/>
        <v>5.5000000000000002E-5</v>
      </c>
      <c r="E244" s="39">
        <f t="shared" si="85"/>
        <v>5.5000000000000002E-5</v>
      </c>
      <c r="F244" s="39">
        <f t="shared" si="85"/>
        <v>5.5000000000000002E-5</v>
      </c>
      <c r="G244" s="39">
        <f t="shared" si="85"/>
        <v>5.5000000000000002E-5</v>
      </c>
      <c r="H244" s="39">
        <f t="shared" si="85"/>
        <v>5.5000000000000002E-5</v>
      </c>
      <c r="I244" s="39">
        <f t="shared" si="85"/>
        <v>5.5000000000000002E-5</v>
      </c>
      <c r="J244" s="39">
        <f t="shared" si="85"/>
        <v>5.5000000000000002E-5</v>
      </c>
      <c r="K244" s="39">
        <f t="shared" si="85"/>
        <v>5.5000000000000002E-5</v>
      </c>
      <c r="L244" s="39">
        <f t="shared" si="85"/>
        <v>5.5000000000000002E-5</v>
      </c>
      <c r="M244" s="39">
        <f t="shared" si="85"/>
        <v>5.5000000000000002E-5</v>
      </c>
      <c r="N244" s="39">
        <f t="shared" si="85"/>
        <v>5.5000000000000002E-5</v>
      </c>
      <c r="O244" s="167">
        <f t="shared" si="82"/>
        <v>6.600000000000001E-4</v>
      </c>
      <c r="Q244" s="7"/>
      <c r="R244" s="7"/>
      <c r="S244" s="7"/>
      <c r="T244" s="7"/>
      <c r="U244" s="7"/>
      <c r="V244" s="7"/>
      <c r="W244" s="7"/>
      <c r="X244" s="7"/>
      <c r="Y244" s="7"/>
      <c r="Z244" s="7"/>
      <c r="AA244" s="7"/>
      <c r="AB244" s="7"/>
      <c r="AC244" s="7"/>
      <c r="AD244" s="7"/>
      <c r="AE244" s="7"/>
      <c r="AF244" s="7"/>
    </row>
    <row r="245" spans="1:32" ht="13" x14ac:dyDescent="0.3">
      <c r="B245" s="72" t="str">
        <f t="shared" si="80"/>
        <v>Riverrafting</v>
      </c>
      <c r="C245" s="39">
        <f t="shared" ref="C245:N245" si="86">100*(C39*C74*C109*C144)*30</f>
        <v>5.5000000000000002E-5</v>
      </c>
      <c r="D245" s="39">
        <f t="shared" si="86"/>
        <v>5.5000000000000002E-5</v>
      </c>
      <c r="E245" s="39">
        <f t="shared" si="86"/>
        <v>5.5000000000000002E-5</v>
      </c>
      <c r="F245" s="39">
        <f t="shared" si="86"/>
        <v>5.5000000000000002E-5</v>
      </c>
      <c r="G245" s="39">
        <f t="shared" si="86"/>
        <v>5.5000000000000002E-5</v>
      </c>
      <c r="H245" s="39">
        <f t="shared" si="86"/>
        <v>5.5000000000000002E-5</v>
      </c>
      <c r="I245" s="39">
        <f t="shared" si="86"/>
        <v>5.5000000000000002E-5</v>
      </c>
      <c r="J245" s="39">
        <f t="shared" si="86"/>
        <v>5.5000000000000002E-5</v>
      </c>
      <c r="K245" s="39">
        <f t="shared" si="86"/>
        <v>5.5000000000000002E-5</v>
      </c>
      <c r="L245" s="39">
        <f t="shared" si="86"/>
        <v>5.5000000000000002E-5</v>
      </c>
      <c r="M245" s="39">
        <f t="shared" si="86"/>
        <v>5.5000000000000002E-5</v>
      </c>
      <c r="N245" s="39">
        <f t="shared" si="86"/>
        <v>5.5000000000000002E-5</v>
      </c>
      <c r="O245" s="167">
        <f t="shared" si="82"/>
        <v>6.600000000000001E-4</v>
      </c>
    </row>
    <row r="246" spans="1:32" ht="13" x14ac:dyDescent="0.3">
      <c r="B246" s="72" t="str">
        <f t="shared" si="80"/>
        <v>a</v>
      </c>
      <c r="C246" s="39">
        <f t="shared" ref="C246:N246" si="87">100*(C40*C75*C110*C145)*30</f>
        <v>5.5000000000000002E-5</v>
      </c>
      <c r="D246" s="39">
        <f t="shared" si="87"/>
        <v>5.5000000000000002E-5</v>
      </c>
      <c r="E246" s="39">
        <f t="shared" si="87"/>
        <v>5.5000000000000002E-5</v>
      </c>
      <c r="F246" s="39">
        <f t="shared" si="87"/>
        <v>5.5000000000000002E-5</v>
      </c>
      <c r="G246" s="39">
        <f t="shared" si="87"/>
        <v>5.5000000000000002E-5</v>
      </c>
      <c r="H246" s="39">
        <f t="shared" si="87"/>
        <v>5.5000000000000002E-5</v>
      </c>
      <c r="I246" s="39">
        <f t="shared" si="87"/>
        <v>5.5000000000000002E-5</v>
      </c>
      <c r="J246" s="39">
        <f t="shared" si="87"/>
        <v>5.5000000000000002E-5</v>
      </c>
      <c r="K246" s="39">
        <f t="shared" si="87"/>
        <v>5.5000000000000002E-5</v>
      </c>
      <c r="L246" s="39">
        <f t="shared" si="87"/>
        <v>5.5000000000000002E-5</v>
      </c>
      <c r="M246" s="39">
        <f t="shared" si="87"/>
        <v>5.5000000000000002E-5</v>
      </c>
      <c r="N246" s="39">
        <f t="shared" si="87"/>
        <v>5.5000000000000002E-5</v>
      </c>
      <c r="O246" s="167">
        <f t="shared" si="82"/>
        <v>6.600000000000001E-4</v>
      </c>
    </row>
    <row r="247" spans="1:32" ht="13" x14ac:dyDescent="0.3">
      <c r="B247" s="72" t="str">
        <f t="shared" si="80"/>
        <v>b</v>
      </c>
      <c r="C247" s="39">
        <f t="shared" ref="C247:N247" si="88">100*(C41*C76*C111*C146)*30</f>
        <v>5.5000000000000002E-5</v>
      </c>
      <c r="D247" s="39">
        <f t="shared" si="88"/>
        <v>5.5000000000000002E-5</v>
      </c>
      <c r="E247" s="39">
        <f t="shared" si="88"/>
        <v>5.5000000000000002E-5</v>
      </c>
      <c r="F247" s="39">
        <f t="shared" si="88"/>
        <v>5.5000000000000002E-5</v>
      </c>
      <c r="G247" s="39">
        <f t="shared" si="88"/>
        <v>5.5000000000000002E-5</v>
      </c>
      <c r="H247" s="39">
        <f t="shared" si="88"/>
        <v>5.5000000000000002E-5</v>
      </c>
      <c r="I247" s="39">
        <f t="shared" si="88"/>
        <v>5.5000000000000002E-5</v>
      </c>
      <c r="J247" s="39">
        <f t="shared" si="88"/>
        <v>5.5000000000000002E-5</v>
      </c>
      <c r="K247" s="39">
        <f t="shared" si="88"/>
        <v>5.5000000000000002E-5</v>
      </c>
      <c r="L247" s="39">
        <f t="shared" si="88"/>
        <v>5.5000000000000002E-5</v>
      </c>
      <c r="M247" s="39">
        <f t="shared" si="88"/>
        <v>5.5000000000000002E-5</v>
      </c>
      <c r="N247" s="39">
        <f t="shared" si="88"/>
        <v>5.5000000000000002E-5</v>
      </c>
      <c r="O247" s="167">
        <f t="shared" si="82"/>
        <v>6.600000000000001E-4</v>
      </c>
    </row>
    <row r="249" spans="1:32" ht="13" x14ac:dyDescent="0.3">
      <c r="B249" s="34" t="s">
        <v>124</v>
      </c>
    </row>
    <row r="250" spans="1:32" ht="13" x14ac:dyDescent="0.3">
      <c r="B250" s="119" t="s">
        <v>127</v>
      </c>
    </row>
    <row r="251" spans="1:32" ht="13" x14ac:dyDescent="0.3">
      <c r="B251" s="119" t="s">
        <v>128</v>
      </c>
    </row>
    <row r="253" spans="1:32" s="56" customFormat="1" ht="15.75" customHeight="1" x14ac:dyDescent="0.35">
      <c r="A253" s="97">
        <v>8</v>
      </c>
      <c r="B253" s="57" t="s">
        <v>129</v>
      </c>
      <c r="C253" s="58"/>
      <c r="D253" s="57"/>
      <c r="E253" s="58"/>
      <c r="L253" s="59"/>
      <c r="M253" s="59"/>
    </row>
    <row r="254" spans="1:32" s="40" customFormat="1" ht="9.75" customHeight="1" x14ac:dyDescent="0.35">
      <c r="B254" s="41"/>
      <c r="C254" s="42"/>
      <c r="D254" s="43"/>
      <c r="E254" s="44"/>
      <c r="L254" s="45"/>
      <c r="M254" s="45"/>
    </row>
    <row r="255" spans="1:32" ht="13" x14ac:dyDescent="0.3">
      <c r="B255" s="34" t="str">
        <f>B238</f>
        <v>Incidenti  ogni 100 mesi considerati. Colori:</v>
      </c>
      <c r="C255" s="34"/>
      <c r="D255" s="135" t="str">
        <f>D238</f>
        <v>fino a</v>
      </c>
      <c r="E255" s="136">
        <f t="shared" ref="E255:K255" si="89">E238</f>
        <v>0.1</v>
      </c>
      <c r="F255" s="130"/>
      <c r="G255" s="137" t="str">
        <f t="shared" si="89"/>
        <v>fino a</v>
      </c>
      <c r="H255" s="138">
        <f t="shared" si="89"/>
        <v>1</v>
      </c>
      <c r="I255" s="131"/>
      <c r="J255" s="140" t="str">
        <f t="shared" si="89"/>
        <v>oltre</v>
      </c>
      <c r="K255" s="139">
        <f t="shared" si="89"/>
        <v>1</v>
      </c>
    </row>
    <row r="256" spans="1:32" ht="13" x14ac:dyDescent="0.3">
      <c r="B256" s="175" t="str">
        <f>B239</f>
        <v>Presa A - Ponte B</v>
      </c>
      <c r="C256" s="70" t="str">
        <f>C23</f>
        <v>Gen</v>
      </c>
      <c r="D256" s="70" t="str">
        <f t="shared" ref="D256:N256" si="90">D23</f>
        <v>Feb</v>
      </c>
      <c r="E256" s="70" t="str">
        <f t="shared" si="90"/>
        <v>Mar</v>
      </c>
      <c r="F256" s="70" t="str">
        <f t="shared" si="90"/>
        <v>Apr</v>
      </c>
      <c r="G256" s="70" t="str">
        <f t="shared" si="90"/>
        <v>Mag</v>
      </c>
      <c r="H256" s="70" t="str">
        <f t="shared" si="90"/>
        <v>Giu</v>
      </c>
      <c r="I256" s="70" t="str">
        <f t="shared" si="90"/>
        <v>Lug</v>
      </c>
      <c r="J256" s="70" t="str">
        <f t="shared" si="90"/>
        <v>Ago</v>
      </c>
      <c r="K256" s="70" t="str">
        <f t="shared" si="90"/>
        <v>Set</v>
      </c>
      <c r="L256" s="70" t="str">
        <f t="shared" si="90"/>
        <v>Ott</v>
      </c>
      <c r="M256" s="70" t="str">
        <f t="shared" si="90"/>
        <v>Nov</v>
      </c>
      <c r="N256" s="70" t="str">
        <f t="shared" si="90"/>
        <v>Dic</v>
      </c>
      <c r="O256" s="93" t="s">
        <v>16</v>
      </c>
    </row>
    <row r="257" spans="1:15" ht="13" x14ac:dyDescent="0.3">
      <c r="B257" s="71" t="str">
        <f>B240</f>
        <v>Campeggiatori abusivi</v>
      </c>
      <c r="C257" s="39">
        <f t="shared" ref="C257:N257" si="91">100*(C34*C69*C104*C139)*30*$D203</f>
        <v>5.15625E-6</v>
      </c>
      <c r="D257" s="39">
        <f t="shared" si="91"/>
        <v>5.15625E-6</v>
      </c>
      <c r="E257" s="39">
        <f t="shared" si="91"/>
        <v>5.15625E-6</v>
      </c>
      <c r="F257" s="39">
        <f t="shared" si="91"/>
        <v>1.4062500000000002E-2</v>
      </c>
      <c r="G257" s="39">
        <f t="shared" si="91"/>
        <v>2.8124999999999997E-2</v>
      </c>
      <c r="H257" s="39">
        <f t="shared" si="91"/>
        <v>9.375E-2</v>
      </c>
      <c r="I257" s="39">
        <f t="shared" si="91"/>
        <v>9.375E-2</v>
      </c>
      <c r="J257" s="39">
        <f t="shared" si="91"/>
        <v>9.375E-2</v>
      </c>
      <c r="K257" s="39">
        <f t="shared" si="91"/>
        <v>2.8124999999999997E-2</v>
      </c>
      <c r="L257" s="39">
        <f t="shared" si="91"/>
        <v>1.4062500000000002E-2</v>
      </c>
      <c r="M257" s="39">
        <f t="shared" si="91"/>
        <v>5.15625E-6</v>
      </c>
      <c r="N257" s="39">
        <f t="shared" si="91"/>
        <v>5.15625E-6</v>
      </c>
      <c r="O257" s="167">
        <f>SUM(C257:N257)</f>
        <v>0.36565078125000006</v>
      </c>
    </row>
    <row r="258" spans="1:15" ht="13" x14ac:dyDescent="0.3">
      <c r="B258" s="71" t="str">
        <f t="shared" ref="B258:B264" si="92">B241</f>
        <v>Pescatori</v>
      </c>
      <c r="C258" s="39">
        <f t="shared" ref="C258:N258" si="93">100*(C35*C70*C105*C140)*30*$E203</f>
        <v>1.5468750000000001E-6</v>
      </c>
      <c r="D258" s="39">
        <f t="shared" si="93"/>
        <v>1.5468750000000001E-6</v>
      </c>
      <c r="E258" s="39">
        <f t="shared" si="93"/>
        <v>9.2812499999999992E-2</v>
      </c>
      <c r="F258" s="39">
        <f t="shared" si="93"/>
        <v>0.2784375</v>
      </c>
      <c r="G258" s="39">
        <f t="shared" si="93"/>
        <v>0.2784375</v>
      </c>
      <c r="H258" s="39">
        <f t="shared" si="93"/>
        <v>0.2784375</v>
      </c>
      <c r="I258" s="39">
        <f t="shared" si="93"/>
        <v>0.2784375</v>
      </c>
      <c r="J258" s="39">
        <f t="shared" si="93"/>
        <v>0.2784375</v>
      </c>
      <c r="K258" s="39">
        <f t="shared" si="93"/>
        <v>0.2784375</v>
      </c>
      <c r="L258" s="39">
        <f t="shared" si="93"/>
        <v>1.5468750000000001E-6</v>
      </c>
      <c r="M258" s="39">
        <f t="shared" si="93"/>
        <v>1.5468750000000001E-6</v>
      </c>
      <c r="N258" s="39">
        <f t="shared" si="93"/>
        <v>1.5468750000000001E-6</v>
      </c>
      <c r="O258" s="167">
        <f t="shared" ref="O258:O264" si="94">SUM(C258:N258)</f>
        <v>1.7634452343750002</v>
      </c>
    </row>
    <row r="259" spans="1:15" ht="13" x14ac:dyDescent="0.3">
      <c r="B259" s="71" t="str">
        <f t="shared" si="92"/>
        <v>Bagnanti</v>
      </c>
      <c r="C259" s="39">
        <f t="shared" ref="C259:N259" si="95">100*(C36*C71*C106*C141)*30*$F203</f>
        <v>1.5468750000000005E-7</v>
      </c>
      <c r="D259" s="39">
        <f t="shared" si="95"/>
        <v>1.5468750000000005E-7</v>
      </c>
      <c r="E259" s="39">
        <f t="shared" si="95"/>
        <v>1.5468750000000005E-7</v>
      </c>
      <c r="F259" s="39">
        <f t="shared" si="95"/>
        <v>4.6406250000000017E-4</v>
      </c>
      <c r="G259" s="39">
        <f t="shared" si="95"/>
        <v>9.2812500000000035E-4</v>
      </c>
      <c r="H259" s="39">
        <f t="shared" si="95"/>
        <v>4.1765625000000015E-3</v>
      </c>
      <c r="I259" s="39">
        <f t="shared" si="95"/>
        <v>2.7843750000000007E-2</v>
      </c>
      <c r="J259" s="39">
        <f t="shared" si="95"/>
        <v>2.7843750000000007E-2</v>
      </c>
      <c r="K259" s="39">
        <f t="shared" si="95"/>
        <v>4.1765625000000015E-3</v>
      </c>
      <c r="L259" s="39">
        <f t="shared" si="95"/>
        <v>4.6406250000000017E-4</v>
      </c>
      <c r="M259" s="39">
        <f t="shared" si="95"/>
        <v>1.5468750000000005E-7</v>
      </c>
      <c r="N259" s="39">
        <f t="shared" si="95"/>
        <v>1.5468750000000005E-7</v>
      </c>
      <c r="O259" s="167">
        <f t="shared" si="94"/>
        <v>6.5897648437500025E-2</v>
      </c>
    </row>
    <row r="260" spans="1:15" ht="13" x14ac:dyDescent="0.3">
      <c r="B260" s="71" t="str">
        <f t="shared" si="92"/>
        <v>Sub</v>
      </c>
      <c r="C260" s="39">
        <f t="shared" ref="C260:N260" si="96">100*(C37*C72*C107*C142)*30*$G203</f>
        <v>7.7343750000000027E-8</v>
      </c>
      <c r="D260" s="39">
        <f t="shared" si="96"/>
        <v>7.7343750000000027E-8</v>
      </c>
      <c r="E260" s="39">
        <f t="shared" si="96"/>
        <v>7.7343750000000027E-8</v>
      </c>
      <c r="F260" s="39">
        <f t="shared" si="96"/>
        <v>7.7343750000000027E-8</v>
      </c>
      <c r="G260" s="39">
        <f t="shared" si="96"/>
        <v>7.7343750000000027E-8</v>
      </c>
      <c r="H260" s="39">
        <f t="shared" si="96"/>
        <v>7.7343750000000027E-8</v>
      </c>
      <c r="I260" s="39">
        <f t="shared" si="96"/>
        <v>7.7343750000000027E-8</v>
      </c>
      <c r="J260" s="39">
        <f t="shared" si="96"/>
        <v>7.7343750000000027E-8</v>
      </c>
      <c r="K260" s="39">
        <f t="shared" si="96"/>
        <v>7.7343750000000027E-8</v>
      </c>
      <c r="L260" s="39">
        <f t="shared" si="96"/>
        <v>7.7343750000000027E-8</v>
      </c>
      <c r="M260" s="39">
        <f t="shared" si="96"/>
        <v>7.7343750000000027E-8</v>
      </c>
      <c r="N260" s="39">
        <f t="shared" si="96"/>
        <v>7.7343750000000027E-8</v>
      </c>
      <c r="O260" s="167">
        <f t="shared" si="94"/>
        <v>9.2812500000000011E-7</v>
      </c>
    </row>
    <row r="261" spans="1:15" ht="13" x14ac:dyDescent="0.3">
      <c r="B261" s="71" t="str">
        <f t="shared" si="92"/>
        <v>Canyoning</v>
      </c>
      <c r="C261" s="39">
        <f t="shared" ref="C261:N261" si="97">100*(C38*C73*C108*C143)*30*$H203</f>
        <v>5.5000000000000002E-5</v>
      </c>
      <c r="D261" s="39">
        <f t="shared" si="97"/>
        <v>5.5000000000000002E-5</v>
      </c>
      <c r="E261" s="39">
        <f t="shared" si="97"/>
        <v>5.5000000000000002E-5</v>
      </c>
      <c r="F261" s="39">
        <f t="shared" si="97"/>
        <v>5.5000000000000002E-5</v>
      </c>
      <c r="G261" s="39">
        <f t="shared" si="97"/>
        <v>5.5000000000000002E-5</v>
      </c>
      <c r="H261" s="39">
        <f t="shared" si="97"/>
        <v>5.5000000000000002E-5</v>
      </c>
      <c r="I261" s="39">
        <f t="shared" si="97"/>
        <v>5.5000000000000002E-5</v>
      </c>
      <c r="J261" s="39">
        <f t="shared" si="97"/>
        <v>5.5000000000000002E-5</v>
      </c>
      <c r="K261" s="39">
        <f t="shared" si="97"/>
        <v>5.5000000000000002E-5</v>
      </c>
      <c r="L261" s="39">
        <f t="shared" si="97"/>
        <v>5.5000000000000002E-5</v>
      </c>
      <c r="M261" s="39">
        <f t="shared" si="97"/>
        <v>5.5000000000000002E-5</v>
      </c>
      <c r="N261" s="39">
        <f t="shared" si="97"/>
        <v>5.5000000000000002E-5</v>
      </c>
      <c r="O261" s="167">
        <f t="shared" si="94"/>
        <v>6.600000000000001E-4</v>
      </c>
    </row>
    <row r="262" spans="1:15" ht="13" x14ac:dyDescent="0.3">
      <c r="B262" s="71" t="str">
        <f t="shared" si="92"/>
        <v>Riverrafting</v>
      </c>
      <c r="C262" s="39">
        <f t="shared" ref="C262:N262" si="98">100*(C39*C74*C109*C144)*30*$I203</f>
        <v>5.5000000000000002E-5</v>
      </c>
      <c r="D262" s="39">
        <f t="shared" si="98"/>
        <v>5.5000000000000002E-5</v>
      </c>
      <c r="E262" s="39">
        <f t="shared" si="98"/>
        <v>5.5000000000000002E-5</v>
      </c>
      <c r="F262" s="39">
        <f t="shared" si="98"/>
        <v>5.5000000000000002E-5</v>
      </c>
      <c r="G262" s="39">
        <f t="shared" si="98"/>
        <v>5.5000000000000002E-5</v>
      </c>
      <c r="H262" s="39">
        <f t="shared" si="98"/>
        <v>5.5000000000000002E-5</v>
      </c>
      <c r="I262" s="39">
        <f t="shared" si="98"/>
        <v>5.5000000000000002E-5</v>
      </c>
      <c r="J262" s="39">
        <f t="shared" si="98"/>
        <v>5.5000000000000002E-5</v>
      </c>
      <c r="K262" s="39">
        <f t="shared" si="98"/>
        <v>5.5000000000000002E-5</v>
      </c>
      <c r="L262" s="39">
        <f t="shared" si="98"/>
        <v>5.5000000000000002E-5</v>
      </c>
      <c r="M262" s="39">
        <f t="shared" si="98"/>
        <v>5.5000000000000002E-5</v>
      </c>
      <c r="N262" s="39">
        <f t="shared" si="98"/>
        <v>5.5000000000000002E-5</v>
      </c>
      <c r="O262" s="167">
        <f t="shared" si="94"/>
        <v>6.600000000000001E-4</v>
      </c>
    </row>
    <row r="263" spans="1:15" ht="13" x14ac:dyDescent="0.3">
      <c r="B263" s="71" t="str">
        <f t="shared" si="92"/>
        <v>a</v>
      </c>
      <c r="C263" s="39">
        <f t="shared" ref="C263:N263" si="99">100*(C40*C75*C110*C145)*30*$J203</f>
        <v>5.5000000000000002E-5</v>
      </c>
      <c r="D263" s="39">
        <f t="shared" si="99"/>
        <v>5.5000000000000002E-5</v>
      </c>
      <c r="E263" s="39">
        <f t="shared" si="99"/>
        <v>5.5000000000000002E-5</v>
      </c>
      <c r="F263" s="39">
        <f t="shared" si="99"/>
        <v>5.5000000000000002E-5</v>
      </c>
      <c r="G263" s="39">
        <f t="shared" si="99"/>
        <v>5.5000000000000002E-5</v>
      </c>
      <c r="H263" s="39">
        <f t="shared" si="99"/>
        <v>5.5000000000000002E-5</v>
      </c>
      <c r="I263" s="39">
        <f t="shared" si="99"/>
        <v>5.5000000000000002E-5</v>
      </c>
      <c r="J263" s="39">
        <f t="shared" si="99"/>
        <v>5.5000000000000002E-5</v>
      </c>
      <c r="K263" s="39">
        <f t="shared" si="99"/>
        <v>5.5000000000000002E-5</v>
      </c>
      <c r="L263" s="39">
        <f t="shared" si="99"/>
        <v>5.5000000000000002E-5</v>
      </c>
      <c r="M263" s="39">
        <f t="shared" si="99"/>
        <v>5.5000000000000002E-5</v>
      </c>
      <c r="N263" s="39">
        <f t="shared" si="99"/>
        <v>5.5000000000000002E-5</v>
      </c>
      <c r="O263" s="167">
        <f t="shared" si="94"/>
        <v>6.600000000000001E-4</v>
      </c>
    </row>
    <row r="264" spans="1:15" ht="13" x14ac:dyDescent="0.3">
      <c r="B264" s="71" t="str">
        <f t="shared" si="92"/>
        <v>b</v>
      </c>
      <c r="C264" s="39">
        <f t="shared" ref="C264:N264" si="100">100*(C41*C76*C111*C146)*30*$K203</f>
        <v>5.5000000000000002E-5</v>
      </c>
      <c r="D264" s="39">
        <f t="shared" si="100"/>
        <v>5.5000000000000002E-5</v>
      </c>
      <c r="E264" s="39">
        <f t="shared" si="100"/>
        <v>5.5000000000000002E-5</v>
      </c>
      <c r="F264" s="39">
        <f t="shared" si="100"/>
        <v>5.5000000000000002E-5</v>
      </c>
      <c r="G264" s="39">
        <f t="shared" si="100"/>
        <v>5.5000000000000002E-5</v>
      </c>
      <c r="H264" s="39">
        <f t="shared" si="100"/>
        <v>5.5000000000000002E-5</v>
      </c>
      <c r="I264" s="39">
        <f t="shared" si="100"/>
        <v>5.5000000000000002E-5</v>
      </c>
      <c r="J264" s="39">
        <f t="shared" si="100"/>
        <v>5.5000000000000002E-5</v>
      </c>
      <c r="K264" s="39">
        <f t="shared" si="100"/>
        <v>5.5000000000000002E-5</v>
      </c>
      <c r="L264" s="39">
        <f t="shared" si="100"/>
        <v>5.5000000000000002E-5</v>
      </c>
      <c r="M264" s="39">
        <f t="shared" si="100"/>
        <v>5.5000000000000002E-5</v>
      </c>
      <c r="N264" s="39">
        <f t="shared" si="100"/>
        <v>5.5000000000000002E-5</v>
      </c>
      <c r="O264" s="167">
        <f t="shared" si="94"/>
        <v>6.600000000000001E-4</v>
      </c>
    </row>
    <row r="266" spans="1:15" ht="13" x14ac:dyDescent="0.3">
      <c r="B266" s="34" t="s">
        <v>130</v>
      </c>
    </row>
    <row r="267" spans="1:15" ht="13" x14ac:dyDescent="0.3">
      <c r="B267" s="119" t="s">
        <v>131</v>
      </c>
    </row>
    <row r="268" spans="1:15" ht="13" x14ac:dyDescent="0.3">
      <c r="B268" s="119" t="s">
        <v>132</v>
      </c>
    </row>
    <row r="270" spans="1:15" s="56" customFormat="1" ht="15.75" customHeight="1" thickBot="1" x14ac:dyDescent="0.4">
      <c r="A270" s="97">
        <v>9</v>
      </c>
      <c r="B270" s="57" t="s">
        <v>133</v>
      </c>
      <c r="C270" s="58"/>
      <c r="D270" s="57"/>
      <c r="E270" s="58"/>
      <c r="L270" s="59"/>
      <c r="M270" s="59"/>
    </row>
    <row r="271" spans="1:15" ht="87.75" customHeight="1" thickBot="1" x14ac:dyDescent="0.3">
      <c r="B271" s="179" t="s">
        <v>134</v>
      </c>
      <c r="C271" s="180"/>
      <c r="D271" s="180"/>
      <c r="E271" s="180"/>
      <c r="F271" s="180"/>
      <c r="G271" s="180"/>
      <c r="H271" s="180"/>
      <c r="I271" s="180"/>
      <c r="J271" s="180"/>
      <c r="K271" s="180"/>
      <c r="L271" s="180"/>
      <c r="M271" s="180"/>
      <c r="N271" s="180"/>
      <c r="O271" s="181"/>
    </row>
    <row r="272" spans="1:15" ht="13" thickBot="1" x14ac:dyDescent="0.3"/>
    <row r="273" spans="2:15" ht="15.75" customHeight="1" thickBot="1" x14ac:dyDescent="0.3">
      <c r="B273" s="179" t="s">
        <v>135</v>
      </c>
      <c r="C273" s="180"/>
      <c r="D273" s="180"/>
      <c r="E273" s="180"/>
      <c r="F273" s="180"/>
      <c r="G273" s="180"/>
      <c r="H273" s="180"/>
      <c r="I273" s="180"/>
      <c r="J273" s="180"/>
      <c r="K273" s="180"/>
      <c r="L273" s="180"/>
      <c r="M273" s="180"/>
      <c r="N273" s="180"/>
      <c r="O273" s="181"/>
    </row>
    <row r="274" spans="2:15" ht="13" thickBot="1" x14ac:dyDescent="0.3"/>
    <row r="275" spans="2:15" ht="13.5" thickBot="1" x14ac:dyDescent="0.3">
      <c r="B275" s="179" t="s">
        <v>34</v>
      </c>
      <c r="C275" s="180"/>
      <c r="D275" s="180"/>
      <c r="E275" s="180"/>
      <c r="F275" s="180"/>
      <c r="G275" s="180"/>
      <c r="H275" s="180"/>
      <c r="I275" s="180"/>
      <c r="J275" s="180"/>
      <c r="K275" s="180"/>
      <c r="L275" s="180"/>
      <c r="M275" s="180"/>
      <c r="N275" s="180"/>
      <c r="O275" s="181"/>
    </row>
  </sheetData>
  <sheetProtection password="E820" sheet="1" objects="1" scenarios="1"/>
  <mergeCells count="5">
    <mergeCell ref="B3:N3"/>
    <mergeCell ref="B271:O271"/>
    <mergeCell ref="B273:O273"/>
    <mergeCell ref="B275:O275"/>
    <mergeCell ref="B4:N4"/>
  </mergeCells>
  <phoneticPr fontId="0" type="noConversion"/>
  <conditionalFormatting sqref="C227:N234">
    <cfRule type="cellIs" dxfId="18" priority="1" stopIfTrue="1" operator="equal">
      <formula>"E"</formula>
    </cfRule>
    <cfRule type="cellIs" dxfId="17" priority="2" stopIfTrue="1" operator="lessThan">
      <formula>"E"</formula>
    </cfRule>
  </conditionalFormatting>
  <conditionalFormatting sqref="D202:J202 D172:J172">
    <cfRule type="cellIs" dxfId="16" priority="3" stopIfTrue="1" operator="equal">
      <formula>1</formula>
    </cfRule>
    <cfRule type="cellIs" dxfId="15" priority="4" stopIfTrue="1" operator="notEqual">
      <formula>1</formula>
    </cfRule>
  </conditionalFormatting>
  <conditionalFormatting sqref="C240:N247 C257:N264">
    <cfRule type="cellIs" dxfId="14" priority="5" stopIfTrue="1" operator="lessThan">
      <formula>$E$238</formula>
    </cfRule>
    <cfRule type="cellIs" dxfId="13" priority="6" stopIfTrue="1" operator="between">
      <formula>$E$238</formula>
      <formula>$H$238</formula>
    </cfRule>
    <cfRule type="cellIs" dxfId="12" priority="7" stopIfTrue="1" operator="greaterThan">
      <formula>$H$238</formula>
    </cfRule>
  </conditionalFormatting>
  <conditionalFormatting sqref="C129:N136 C94:N101 C59:N66 C24:N31">
    <cfRule type="cellIs" dxfId="11" priority="8" stopIfTrue="1" operator="notBetween">
      <formula>1</formula>
      <formula>5</formula>
    </cfRule>
    <cfRule type="cellIs" dxfId="10" priority="9" stopIfTrue="1" operator="equal">
      <formula>1</formula>
    </cfRule>
    <cfRule type="cellIs" dxfId="9" priority="10" stopIfTrue="1" operator="greaterThan">
      <formula>1</formula>
    </cfRule>
  </conditionalFormatting>
  <conditionalFormatting sqref="D164:K166">
    <cfRule type="cellIs" dxfId="8" priority="11" stopIfTrue="1" operator="notBetween">
      <formula>1</formula>
      <formula>3</formula>
    </cfRule>
    <cfRule type="cellIs" dxfId="7" priority="12" stopIfTrue="1" operator="equal">
      <formula>1</formula>
    </cfRule>
    <cfRule type="cellIs" dxfId="6" priority="13" stopIfTrue="1" operator="greaterThan">
      <formula>1</formula>
    </cfRule>
  </conditionalFormatting>
  <conditionalFormatting sqref="D169:K171 D174:K176 D179:K181">
    <cfRule type="cellIs" dxfId="5" priority="14" stopIfTrue="1" operator="notBetween">
      <formula>1</formula>
      <formula>4</formula>
    </cfRule>
    <cfRule type="cellIs" dxfId="4" priority="15" stopIfTrue="1" operator="equal">
      <formula>1</formula>
    </cfRule>
    <cfRule type="cellIs" dxfId="3" priority="16" stopIfTrue="1" operator="greaterThan">
      <formula>1</formula>
    </cfRule>
  </conditionalFormatting>
  <conditionalFormatting sqref="Q239:AB241">
    <cfRule type="cellIs" dxfId="2" priority="17" stopIfTrue="1" operator="lessThan">
      <formula>$E$230</formula>
    </cfRule>
    <cfRule type="cellIs" dxfId="1" priority="18" stopIfTrue="1" operator="between">
      <formula>$E$230</formula>
      <formula>$H$230</formula>
    </cfRule>
    <cfRule type="cellIs" dxfId="0" priority="19" stopIfTrue="1" operator="greaterThan">
      <formula>$H$230</formula>
    </cfRule>
  </conditionalFormatting>
  <pageMargins left="0.78740157499999996" right="0.78740157499999996" top="0.984251969" bottom="0.984251969" header="0.5" footer="0.5"/>
  <pageSetup paperSize="9" scale="58" fitToHeight="2" orientation="portrait"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5" x14ac:dyDescent="0.25"/>
  <cols>
    <col min="1" max="256" width="8.7265625" customWidth="1"/>
  </cols>
  <sheetData/>
  <phoneticPr fontId="0" type="noConversion"/>
  <pageMargins left="0.78740157499999996" right="0.78740157499999996" top="0.984251969" bottom="0.984251969"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5" x14ac:dyDescent="0.25"/>
  <cols>
    <col min="1" max="256" width="8.7265625" customWidth="1"/>
  </cols>
  <sheetData/>
  <phoneticPr fontId="0" type="noConversion"/>
  <pageMargins left="0.78740157499999996" right="0.78740157499999996" top="0.984251969" bottom="0.984251969"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Foglio1</vt:lpstr>
      <vt:lpstr>Foglio2</vt:lpstr>
      <vt:lpstr>Foglio3</vt:lpstr>
      <vt:lpstr>Foglio1!Druckbereich</vt:lpstr>
    </vt:vector>
  </TitlesOfParts>
  <Company>OFIMA SA Locarno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Hilfsmittel Risikobeurteilung Schwallwasser</dc:title>
  <dc:creator>Samuele Szpiro</dc:creator>
  <cp:lastModifiedBy>Andreas Stettler</cp:lastModifiedBy>
  <cp:lastPrinted>2006-05-17T09:20:46Z</cp:lastPrinted>
  <dcterms:created xsi:type="dcterms:W3CDTF">2004-02-03T15:49:32Z</dcterms:created>
  <dcterms:modified xsi:type="dcterms:W3CDTF">2024-04-10T09:32:56Z</dcterms:modified>
</cp:coreProperties>
</file>